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サマリー" sheetId="1" state="visible" r:id="rId3"/>
    <sheet name="全結果" sheetId="2" state="visible" r:id="rId4"/>
    <sheet name="29歳以下男子" sheetId="3" state="visible" r:id="rId5"/>
    <sheet name="30-49歳男子" sheetId="4" state="visible" r:id="rId6"/>
    <sheet name="50歳以上男子" sheetId="5" state="visible" r:id="rId7"/>
    <sheet name="29歳以下女子" sheetId="6" state="visible" r:id="rId8"/>
    <sheet name="30-49歳女子" sheetId="7" state="visible" r:id="rId9"/>
    <sheet name="50歳以上女子" sheetId="8" state="visible" r:id="rId10"/>
  </sheets>
  <definedNames>
    <definedName function="false" hidden="true" localSheetId="5" name="_xlnm._FilterDatabase" vbProcedure="false">29歳以下女子!$A$1:$Q$13</definedName>
    <definedName function="false" hidden="true" localSheetId="2" name="_xlnm._FilterDatabase" vbProcedure="false">29歳以下男子!$A$1:$Q$23</definedName>
    <definedName function="false" hidden="true" localSheetId="6" name="_xlnm._FilterDatabase" vbProcedure="false">'30-49歳女子'!$A$1:$Q$18</definedName>
    <definedName function="false" hidden="true" localSheetId="3" name="_xlnm._FilterDatabase" vbProcedure="false">'30-49歳男子'!$A$1:$Q$89</definedName>
    <definedName function="false" hidden="true" localSheetId="7" name="_xlnm._FilterDatabase" vbProcedure="false">50歳以上女子!$A$1:$Q$31</definedName>
    <definedName function="false" hidden="true" localSheetId="4" name="_xlnm._FilterDatabase" vbProcedure="false">50歳以上男子!$A$1:$Q$125</definedName>
    <definedName function="false" hidden="true" localSheetId="1" name="_xlnm._FilterDatabase" vbProcedure="false">全結果!$A$1:$U$294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<sst xmlns="http://schemas.openxmlformats.org/spreadsheetml/2006/main" count="2621" uniqueCount="365">
  <si>
    <t xml:space="preserve">対象ゼッケン</t>
  </si>
  <si>
    <t xml:space="preserve">基本情報</t>
  </si>
  <si>
    <t xml:space="preserve">氏名</t>
  </si>
  <si>
    <t xml:space="preserve">性別</t>
  </si>
  <si>
    <t xml:space="preserve">都道府県</t>
  </si>
  <si>
    <t xml:space="preserve">区分</t>
  </si>
  <si>
    <t xml:space="preserve">種目別タイムと構成比・ペース（公式リザルトの区分：T1はバイクラップに、T2はランラップに含む／距離はスイム400m・バイク10km・ラン2.7km）</t>
  </si>
  <si>
    <t xml:space="preserve">種目</t>
  </si>
  <si>
    <t xml:space="preserve">タイム</t>
  </si>
  <si>
    <t xml:space="preserve">構成比（総合記録に占める割合）</t>
  </si>
  <si>
    <t xml:space="preserve">ペース</t>
  </si>
  <si>
    <t xml:space="preserve">スイム</t>
  </si>
  <si>
    <t xml:space="preserve">バイク</t>
  </si>
  <si>
    <t xml:space="preserve">ラン</t>
  </si>
  <si>
    <t xml:space="preserve">総合</t>
  </si>
  <si>
    <t xml:space="preserve">注：バイクのペース（平均速度）はT1（スイム→バイク）を、ランのペース（1kmあたり）はT2（バイク→ラン）を含むラップタイムから算出。純粋な走行・走行ペースよりわずかに遅く出ます。</t>
  </si>
  <si>
    <t xml:space="preserve">対象</t>
  </si>
  <si>
    <t xml:space="preserve">順位</t>
  </si>
  <si>
    <t xml:space="preserve">母数</t>
  </si>
  <si>
    <t xml:space="preserve">上位%</t>
  </si>
  <si>
    <t xml:space="preserve">トップとの差</t>
  </si>
  <si>
    <t xml:space="preserve">グラフ用ラベル</t>
  </si>
  <si>
    <t xml:space="preserve">注：総合の順位・母数は公式リザルトのS順/B順/R順/総合順位/男子順位/女子順位/区分順位をそのまま使用。男子・区分の種目別（スイム/バイク/ラン）順位は、公式のS順/B順/R順が付与されている（＝正式に順位判定された）選手に限定し、同条件（性別・区分）内で公式ラップタイムをもとに算出（同タイムは同順位）。区分順位は総合男女上位5位を表彰対象から除く大会公式ルールに準拠（該当者は区分順位が空欄）。「トップとの差」は各対象（総合／性別／区分）内の1位選手とのタイム差。</t>
  </si>
  <si>
    <t xml:space="preserve">総合順位</t>
  </si>
  <si>
    <t xml:space="preserve">ゼッケン</t>
  </si>
  <si>
    <t xml:space="preserve">年齢</t>
  </si>
  <si>
    <t xml:space="preserve">総合記録</t>
  </si>
  <si>
    <t xml:space="preserve">スイムラップ</t>
  </si>
  <si>
    <r>
      <rPr>
        <b val="true"/>
        <sz val="11"/>
        <color rgb="FFFFFFFF"/>
        <rFont val="Arial"/>
        <family val="0"/>
        <charset val="1"/>
      </rPr>
      <t xml:space="preserve">S</t>
    </r>
    <r>
      <rPr>
        <b val="true"/>
        <sz val="11"/>
        <color rgb="FFFFFFFF"/>
        <rFont val="Noto Sans CJK SC"/>
        <family val="2"/>
      </rPr>
      <t xml:space="preserve">順</t>
    </r>
  </si>
  <si>
    <t xml:space="preserve">バイクラップ</t>
  </si>
  <si>
    <r>
      <rPr>
        <b val="true"/>
        <sz val="11"/>
        <color rgb="FFFFFFFF"/>
        <rFont val="Arial"/>
        <family val="0"/>
        <charset val="1"/>
      </rPr>
      <t xml:space="preserve">B</t>
    </r>
    <r>
      <rPr>
        <b val="true"/>
        <sz val="11"/>
        <color rgb="FFFFFFFF"/>
        <rFont val="Noto Sans CJK SC"/>
        <family val="2"/>
      </rPr>
      <t xml:space="preserve">順</t>
    </r>
  </si>
  <si>
    <t xml:space="preserve">スプリット</t>
  </si>
  <si>
    <t xml:space="preserve">通過順位</t>
  </si>
  <si>
    <t xml:space="preserve">ランラップ</t>
  </si>
  <si>
    <r>
      <rPr>
        <b val="true"/>
        <sz val="11"/>
        <color rgb="FFFFFFFF"/>
        <rFont val="Arial"/>
        <family val="0"/>
        <charset val="1"/>
      </rPr>
      <t xml:space="preserve">R</t>
    </r>
    <r>
      <rPr>
        <b val="true"/>
        <sz val="11"/>
        <color rgb="FFFFFFFF"/>
        <rFont val="Noto Sans CJK SC"/>
        <family val="2"/>
      </rPr>
      <t xml:space="preserve">順</t>
    </r>
  </si>
  <si>
    <t xml:space="preserve">PNLT</t>
  </si>
  <si>
    <t xml:space="preserve">男子順位</t>
  </si>
  <si>
    <t xml:space="preserve">女子順位</t>
  </si>
  <si>
    <t xml:space="preserve">区分順位</t>
  </si>
  <si>
    <t xml:space="preserve">バイク種類</t>
  </si>
  <si>
    <t xml:space="preserve">性別一致_スイム</t>
  </si>
  <si>
    <t xml:space="preserve">区分一致_スイム</t>
  </si>
  <si>
    <t xml:space="preserve">性別一致_バイク</t>
  </si>
  <si>
    <t xml:space="preserve">区分一致_バイク</t>
  </si>
  <si>
    <t xml:space="preserve">性別一致_ラン</t>
  </si>
  <si>
    <t xml:space="preserve">区分一致_ラン</t>
  </si>
  <si>
    <t xml:space="preserve">根本 康行</t>
  </si>
  <si>
    <t xml:space="preserve">男</t>
  </si>
  <si>
    <t xml:space="preserve">東京都</t>
  </si>
  <si>
    <r>
      <rPr>
        <sz val="10"/>
        <rFont val="Arial"/>
        <family val="0"/>
        <charset val="1"/>
      </rPr>
      <t xml:space="preserve">30-49</t>
    </r>
    <r>
      <rPr>
        <sz val="10"/>
        <rFont val="Noto Sans CJK SC"/>
        <family val="2"/>
      </rPr>
      <t xml:space="preserve">歳男子</t>
    </r>
  </si>
  <si>
    <t xml:space="preserve">ロード・TT</t>
  </si>
  <si>
    <t xml:space="preserve">水野 諒太郎</t>
  </si>
  <si>
    <t xml:space="preserve">生井 和平</t>
  </si>
  <si>
    <r>
      <rPr>
        <sz val="10"/>
        <rFont val="Arial"/>
        <family val="0"/>
        <charset val="1"/>
      </rPr>
      <t xml:space="preserve">50</t>
    </r>
    <r>
      <rPr>
        <sz val="10"/>
        <rFont val="Noto Sans CJK SC"/>
        <family val="2"/>
      </rPr>
      <t xml:space="preserve">歳以上男子</t>
    </r>
  </si>
  <si>
    <t xml:space="preserve">白戸 太朗</t>
  </si>
  <si>
    <t xml:space="preserve">新井 慎一郎</t>
  </si>
  <si>
    <t xml:space="preserve">石井 恵</t>
  </si>
  <si>
    <t xml:space="preserve">女</t>
  </si>
  <si>
    <r>
      <rPr>
        <sz val="10"/>
        <rFont val="Arial"/>
        <family val="0"/>
        <charset val="1"/>
      </rPr>
      <t xml:space="preserve">50</t>
    </r>
    <r>
      <rPr>
        <sz val="10"/>
        <rFont val="Noto Sans CJK SC"/>
        <family val="2"/>
      </rPr>
      <t xml:space="preserve">歳以上女子</t>
    </r>
  </si>
  <si>
    <t xml:space="preserve">佐川 公太</t>
  </si>
  <si>
    <t xml:space="preserve">小川 勉</t>
  </si>
  <si>
    <t xml:space="preserve">水口 直樹</t>
  </si>
  <si>
    <t xml:space="preserve">水谷 武司</t>
  </si>
  <si>
    <t xml:space="preserve">阿部 拓希</t>
  </si>
  <si>
    <t xml:space="preserve">白戸 彩子</t>
  </si>
  <si>
    <t xml:space="preserve">奥山 奥士</t>
  </si>
  <si>
    <t xml:space="preserve">橋本 哲二</t>
  </si>
  <si>
    <t xml:space="preserve">MTB</t>
  </si>
  <si>
    <t xml:space="preserve">太田 成美</t>
  </si>
  <si>
    <t xml:space="preserve">神奈川県</t>
  </si>
  <si>
    <r>
      <rPr>
        <sz val="10"/>
        <rFont val="Arial"/>
        <family val="0"/>
        <charset val="1"/>
      </rPr>
      <t xml:space="preserve">30-49</t>
    </r>
    <r>
      <rPr>
        <sz val="10"/>
        <rFont val="Noto Sans CJK SC"/>
        <family val="2"/>
      </rPr>
      <t xml:space="preserve">歳女子</t>
    </r>
  </si>
  <si>
    <t xml:space="preserve">三浦 遼太</t>
  </si>
  <si>
    <r>
      <rPr>
        <sz val="10"/>
        <rFont val="Arial"/>
        <family val="0"/>
        <charset val="1"/>
      </rPr>
      <t xml:space="preserve">29</t>
    </r>
    <r>
      <rPr>
        <sz val="10"/>
        <rFont val="Noto Sans CJK SC"/>
        <family val="2"/>
      </rPr>
      <t xml:space="preserve">歳以下男子</t>
    </r>
  </si>
  <si>
    <t xml:space="preserve">中澤 孝介</t>
  </si>
  <si>
    <t xml:space="preserve">ちょう みらん</t>
  </si>
  <si>
    <r>
      <rPr>
        <sz val="10"/>
        <rFont val="Arial"/>
        <family val="0"/>
        <charset val="1"/>
      </rPr>
      <t xml:space="preserve">29</t>
    </r>
    <r>
      <rPr>
        <sz val="10"/>
        <rFont val="Noto Sans CJK SC"/>
        <family val="2"/>
      </rPr>
      <t xml:space="preserve">歳以下女子</t>
    </r>
  </si>
  <si>
    <t xml:space="preserve">木村 航士</t>
  </si>
  <si>
    <t xml:space="preserve">山口 高男</t>
  </si>
  <si>
    <t xml:space="preserve">吉田 道保</t>
  </si>
  <si>
    <t xml:space="preserve">小田川 亮人</t>
  </si>
  <si>
    <t xml:space="preserve">草間 大貴</t>
  </si>
  <si>
    <t xml:space="preserve">小林 勇二</t>
  </si>
  <si>
    <t xml:space="preserve">中島 秀彰</t>
  </si>
  <si>
    <t xml:space="preserve">村上 大幸</t>
  </si>
  <si>
    <t xml:space="preserve">繁田 陽</t>
  </si>
  <si>
    <t xml:space="preserve">池田 伸吾</t>
  </si>
  <si>
    <t xml:space="preserve">藤原 拓己</t>
  </si>
  <si>
    <t xml:space="preserve">川田 裕史</t>
  </si>
  <si>
    <t xml:space="preserve">ママチャリ・シティ</t>
  </si>
  <si>
    <t xml:space="preserve">河原井 真彦</t>
  </si>
  <si>
    <t xml:space="preserve">白井 伸枝</t>
  </si>
  <si>
    <t xml:space="preserve">森田 充</t>
  </si>
  <si>
    <t xml:space="preserve">埼玉県</t>
  </si>
  <si>
    <t xml:space="preserve">中村 奏汰</t>
  </si>
  <si>
    <t xml:space="preserve">尾崎 陽</t>
  </si>
  <si>
    <t xml:space="preserve">小林 之維</t>
  </si>
  <si>
    <t xml:space="preserve">井元 遥貴</t>
  </si>
  <si>
    <t xml:space="preserve">髙田 明則</t>
  </si>
  <si>
    <t xml:space="preserve">片山 慎吾</t>
  </si>
  <si>
    <t xml:space="preserve">吉澤 延彦</t>
  </si>
  <si>
    <t xml:space="preserve">田岡 文利</t>
  </si>
  <si>
    <t xml:space="preserve">國谷 智宏</t>
  </si>
  <si>
    <t xml:space="preserve">坪井 修一</t>
  </si>
  <si>
    <t xml:space="preserve">大阪府</t>
  </si>
  <si>
    <t xml:space="preserve">野口 耕平</t>
  </si>
  <si>
    <t xml:space="preserve">阿部 淳</t>
  </si>
  <si>
    <t xml:space="preserve">高原 広太郎</t>
  </si>
  <si>
    <t xml:space="preserve">田中 啓太</t>
  </si>
  <si>
    <t xml:space="preserve">佐野 隆一</t>
  </si>
  <si>
    <t xml:space="preserve">北村 浩幸</t>
  </si>
  <si>
    <t xml:space="preserve">飯塚 哲司</t>
  </si>
  <si>
    <t xml:space="preserve">島田 正一</t>
  </si>
  <si>
    <t xml:space="preserve">西平 里恵</t>
  </si>
  <si>
    <t xml:space="preserve">播谷 泰紀</t>
  </si>
  <si>
    <t xml:space="preserve">千葉県</t>
  </si>
  <si>
    <t xml:space="preserve">佐藤 和幸</t>
  </si>
  <si>
    <t xml:space="preserve">古川 拓</t>
  </si>
  <si>
    <t xml:space="preserve">野口 晃男</t>
  </si>
  <si>
    <t xml:space="preserve">森谷 誠</t>
  </si>
  <si>
    <t xml:space="preserve">新野 敏朗</t>
  </si>
  <si>
    <t xml:space="preserve">八幡 尚</t>
  </si>
  <si>
    <t xml:space="preserve">吉岡 朋昭</t>
  </si>
  <si>
    <t xml:space="preserve">若杉 美鈴</t>
  </si>
  <si>
    <t xml:space="preserve">河原 正英</t>
  </si>
  <si>
    <t xml:space="preserve">しいの いちろう</t>
  </si>
  <si>
    <t xml:space="preserve">若杉 利香</t>
  </si>
  <si>
    <t xml:space="preserve">橋爪 崇</t>
  </si>
  <si>
    <t xml:space="preserve">安井 章</t>
  </si>
  <si>
    <t xml:space="preserve">小松 泰地</t>
  </si>
  <si>
    <t xml:space="preserve">小沼 美桜</t>
  </si>
  <si>
    <t xml:space="preserve">梅津 巧</t>
  </si>
  <si>
    <t xml:space="preserve">竹島 博行</t>
  </si>
  <si>
    <t xml:space="preserve">高須 雄士</t>
  </si>
  <si>
    <t xml:space="preserve">高橋 進</t>
  </si>
  <si>
    <t xml:space="preserve">荒木 雅子</t>
  </si>
  <si>
    <t xml:space="preserve">滝本 剛史</t>
  </si>
  <si>
    <t xml:space="preserve">平野 剛</t>
  </si>
  <si>
    <t xml:space="preserve">秋郷 伸一</t>
  </si>
  <si>
    <t xml:space="preserve">柴田 俊一</t>
  </si>
  <si>
    <t xml:space="preserve">住吉谷 胡桃</t>
  </si>
  <si>
    <t xml:space="preserve">石川 夏希</t>
  </si>
  <si>
    <t xml:space="preserve">小室 博之</t>
  </si>
  <si>
    <t xml:space="preserve">原田 学</t>
  </si>
  <si>
    <t xml:space="preserve">五十嵐 亘</t>
  </si>
  <si>
    <t xml:space="preserve">西村 昭俊</t>
  </si>
  <si>
    <t xml:space="preserve">柏崎 龍進</t>
  </si>
  <si>
    <t xml:space="preserve">大平 浩之</t>
  </si>
  <si>
    <t xml:space="preserve">渡邊 龍太</t>
  </si>
  <si>
    <t xml:space="preserve">髙田 春菜</t>
  </si>
  <si>
    <t xml:space="preserve">近藤 寛</t>
  </si>
  <si>
    <t xml:space="preserve">菊池 学</t>
  </si>
  <si>
    <t xml:space="preserve">高柳 和貴</t>
  </si>
  <si>
    <t xml:space="preserve">足利 真夏</t>
  </si>
  <si>
    <t xml:space="preserve">井口 祐汰</t>
  </si>
  <si>
    <t xml:space="preserve">泉谷 泰彦</t>
  </si>
  <si>
    <t xml:space="preserve">中嶋 一郎</t>
  </si>
  <si>
    <t xml:space="preserve">武藤 靖</t>
  </si>
  <si>
    <t xml:space="preserve">鳴海 菜里衣</t>
  </si>
  <si>
    <t xml:space="preserve">竹谷 真一</t>
  </si>
  <si>
    <t xml:space="preserve">武井 裕行</t>
  </si>
  <si>
    <t xml:space="preserve">金子 禄昌</t>
  </si>
  <si>
    <t xml:space="preserve">春日 伊都子</t>
  </si>
  <si>
    <t xml:space="preserve">高野 広樹</t>
  </si>
  <si>
    <t xml:space="preserve">請盛 靖幸</t>
  </si>
  <si>
    <t xml:space="preserve">中村 大祐</t>
  </si>
  <si>
    <t xml:space="preserve">尾澤 あや</t>
  </si>
  <si>
    <t xml:space="preserve">森村 ゆき</t>
  </si>
  <si>
    <t xml:space="preserve">入谷 清和</t>
  </si>
  <si>
    <t xml:space="preserve">阿賀岡 恵</t>
  </si>
  <si>
    <t xml:space="preserve">義田 陽菜子</t>
  </si>
  <si>
    <t xml:space="preserve">高橋 優</t>
  </si>
  <si>
    <t xml:space="preserve">河野 世佳</t>
  </si>
  <si>
    <t xml:space="preserve">岸 隆史</t>
  </si>
  <si>
    <t xml:space="preserve">西村 剛敏</t>
  </si>
  <si>
    <t xml:space="preserve">伊藤 城治</t>
  </si>
  <si>
    <t xml:space="preserve">高野 祐子</t>
  </si>
  <si>
    <t xml:space="preserve">小西 健</t>
  </si>
  <si>
    <t xml:space="preserve">大和田 諭</t>
  </si>
  <si>
    <t xml:space="preserve">菅野 雅聡</t>
  </si>
  <si>
    <t xml:space="preserve">宮木 宏之</t>
  </si>
  <si>
    <t xml:space="preserve">青柳 武志</t>
  </si>
  <si>
    <t xml:space="preserve">犬塚 多恵</t>
  </si>
  <si>
    <t xml:space="preserve">茨城県</t>
  </si>
  <si>
    <t xml:space="preserve">田原春 亙</t>
  </si>
  <si>
    <t xml:space="preserve">全 平烈</t>
  </si>
  <si>
    <t xml:space="preserve">須原 正光</t>
  </si>
  <si>
    <t xml:space="preserve">吉野 大輔</t>
  </si>
  <si>
    <t xml:space="preserve">青柳 圭三郎</t>
  </si>
  <si>
    <t xml:space="preserve">依田 はなえ</t>
  </si>
  <si>
    <t xml:space="preserve">Maruyama Kana</t>
  </si>
  <si>
    <t xml:space="preserve">門平 俊之</t>
  </si>
  <si>
    <t xml:space="preserve">森谷 歩</t>
  </si>
  <si>
    <t xml:space="preserve">安形 栄胤</t>
  </si>
  <si>
    <t xml:space="preserve">木村 大作</t>
  </si>
  <si>
    <t xml:space="preserve">白須 礎成</t>
  </si>
  <si>
    <t xml:space="preserve">河村 卓也</t>
  </si>
  <si>
    <t xml:space="preserve">水落 努</t>
  </si>
  <si>
    <t xml:space="preserve">平山 佳美</t>
  </si>
  <si>
    <t xml:space="preserve">布田 香澄</t>
  </si>
  <si>
    <t xml:space="preserve">後藤 将志</t>
  </si>
  <si>
    <t xml:space="preserve">スガ ジュンイチ</t>
  </si>
  <si>
    <t xml:space="preserve">松田 哲</t>
  </si>
  <si>
    <t xml:space="preserve">角田 良信</t>
  </si>
  <si>
    <t xml:space="preserve">群馬県</t>
  </si>
  <si>
    <t xml:space="preserve">安住 修</t>
  </si>
  <si>
    <t xml:space="preserve">中村 伊知郎</t>
  </si>
  <si>
    <t xml:space="preserve">本郷 孝二郎</t>
  </si>
  <si>
    <t xml:space="preserve">鈴木 順也</t>
  </si>
  <si>
    <t xml:space="preserve">鈴木 壮太</t>
  </si>
  <si>
    <t xml:space="preserve">木谷 恒夫</t>
  </si>
  <si>
    <t xml:space="preserve">田村 健一郎</t>
  </si>
  <si>
    <t xml:space="preserve">西出 一昭</t>
  </si>
  <si>
    <t xml:space="preserve">田中 伸幸</t>
  </si>
  <si>
    <t xml:space="preserve">西内 康</t>
  </si>
  <si>
    <t xml:space="preserve">安田 良輝</t>
  </si>
  <si>
    <t xml:space="preserve">与謝野 孝浩</t>
  </si>
  <si>
    <t xml:space="preserve">原田 悠紀</t>
  </si>
  <si>
    <t xml:space="preserve">深澤 光洋</t>
  </si>
  <si>
    <t xml:space="preserve">阿部 浩三</t>
  </si>
  <si>
    <t xml:space="preserve">長部 祥明</t>
  </si>
  <si>
    <t xml:space="preserve">田村 利朗</t>
  </si>
  <si>
    <t xml:space="preserve">宮澤 きよかず</t>
  </si>
  <si>
    <t xml:space="preserve">長澤 昌美</t>
  </si>
  <si>
    <t xml:space="preserve">中西 博一</t>
  </si>
  <si>
    <t xml:space="preserve">梅津 潔</t>
  </si>
  <si>
    <t xml:space="preserve">小柳 克己</t>
  </si>
  <si>
    <t xml:space="preserve">高橋 茉弓</t>
  </si>
  <si>
    <t xml:space="preserve">鬼塚 久司</t>
  </si>
  <si>
    <t xml:space="preserve">佐々木 達朗</t>
  </si>
  <si>
    <t xml:space="preserve">瀬戸 克彦</t>
  </si>
  <si>
    <t xml:space="preserve">和井田 益宇</t>
  </si>
  <si>
    <t xml:space="preserve">千葉 篤志</t>
  </si>
  <si>
    <t xml:space="preserve">窪田 湧人</t>
  </si>
  <si>
    <t xml:space="preserve">大嶽 宏介</t>
  </si>
  <si>
    <t xml:space="preserve">笠原 秀元</t>
  </si>
  <si>
    <t xml:space="preserve">小沼 紗弥</t>
  </si>
  <si>
    <t xml:space="preserve">松本 綾菜</t>
  </si>
  <si>
    <t xml:space="preserve">榎田 隼一</t>
  </si>
  <si>
    <t xml:space="preserve">澤畑 尚徳</t>
  </si>
  <si>
    <t xml:space="preserve">村社 龍</t>
  </si>
  <si>
    <t xml:space="preserve">田中 義彰</t>
  </si>
  <si>
    <t xml:space="preserve">高笠 朋之</t>
  </si>
  <si>
    <t xml:space="preserve">佐々木 新吾</t>
  </si>
  <si>
    <t xml:space="preserve">里見 陵</t>
  </si>
  <si>
    <t xml:space="preserve">平田 知己</t>
  </si>
  <si>
    <t xml:space="preserve">中村 道郎</t>
  </si>
  <si>
    <t xml:space="preserve">風間 理江</t>
  </si>
  <si>
    <t xml:space="preserve">岡部 晃</t>
  </si>
  <si>
    <t xml:space="preserve">小泉 貴久</t>
  </si>
  <si>
    <t xml:space="preserve">佐藤 圭太</t>
  </si>
  <si>
    <t xml:space="preserve">乙戸 健太</t>
  </si>
  <si>
    <t xml:space="preserve">関口 誠</t>
  </si>
  <si>
    <t xml:space="preserve">小林 一聖</t>
  </si>
  <si>
    <t xml:space="preserve">守屋 彰人</t>
  </si>
  <si>
    <t xml:space="preserve">黒田 基</t>
  </si>
  <si>
    <t xml:space="preserve">湯越 美由紀</t>
  </si>
  <si>
    <t xml:space="preserve">阿部 洋子</t>
  </si>
  <si>
    <t xml:space="preserve">矢田 秀昭</t>
  </si>
  <si>
    <t xml:space="preserve">酒井 東吾</t>
  </si>
  <si>
    <t xml:space="preserve">久郷 美千子</t>
  </si>
  <si>
    <t xml:space="preserve">平澤 望</t>
  </si>
  <si>
    <t xml:space="preserve">小島 玲子</t>
  </si>
  <si>
    <t xml:space="preserve">宮崎 友孝</t>
  </si>
  <si>
    <t xml:space="preserve">山口 敦史</t>
  </si>
  <si>
    <t xml:space="preserve">平野 滋三</t>
  </si>
  <si>
    <t xml:space="preserve">亀山 亜矢子</t>
  </si>
  <si>
    <t xml:space="preserve">前田 耕至</t>
  </si>
  <si>
    <t xml:space="preserve">大野 涼介</t>
  </si>
  <si>
    <t xml:space="preserve">内倉 要</t>
  </si>
  <si>
    <t xml:space="preserve">佐山 佳奈子</t>
  </si>
  <si>
    <t xml:space="preserve">仲 京子</t>
  </si>
  <si>
    <t xml:space="preserve">野島 悠紀</t>
  </si>
  <si>
    <t xml:space="preserve">山田 昇彦</t>
  </si>
  <si>
    <t xml:space="preserve">日比野 麻里</t>
  </si>
  <si>
    <t xml:space="preserve">兼松 美保子</t>
  </si>
  <si>
    <t xml:space="preserve">佐藤 友哉</t>
  </si>
  <si>
    <t xml:space="preserve">蓮沼 知里</t>
  </si>
  <si>
    <t xml:space="preserve">石井 安美</t>
  </si>
  <si>
    <t xml:space="preserve">森原 恒輔</t>
  </si>
  <si>
    <t xml:space="preserve">齋藤 博</t>
  </si>
  <si>
    <t xml:space="preserve">齋藤 ふみよ</t>
  </si>
  <si>
    <t xml:space="preserve">生井 仁平</t>
  </si>
  <si>
    <t xml:space="preserve">長野県</t>
  </si>
  <si>
    <t xml:space="preserve">田代 星乃</t>
  </si>
  <si>
    <t xml:space="preserve">山本 たかのぶ</t>
  </si>
  <si>
    <t xml:space="preserve">渡部 裕之</t>
  </si>
  <si>
    <t xml:space="preserve">田村 利光</t>
  </si>
  <si>
    <t xml:space="preserve">和田 怜子</t>
  </si>
  <si>
    <t xml:space="preserve">關 隆</t>
  </si>
  <si>
    <t xml:space="preserve">松本 裕介</t>
  </si>
  <si>
    <t xml:space="preserve">松尾 憲恭</t>
  </si>
  <si>
    <t xml:space="preserve">大沢 拓也</t>
  </si>
  <si>
    <t xml:space="preserve">市田 直樹</t>
  </si>
  <si>
    <t xml:space="preserve">吉田 まわら</t>
  </si>
  <si>
    <t xml:space="preserve">冨永 真美</t>
  </si>
  <si>
    <t xml:space="preserve">大槻 貴志</t>
  </si>
  <si>
    <t xml:space="preserve">望月 健志</t>
  </si>
  <si>
    <t xml:space="preserve">中林 祥樹</t>
  </si>
  <si>
    <t xml:space="preserve">森 桜希</t>
  </si>
  <si>
    <t xml:space="preserve">北村 英之</t>
  </si>
  <si>
    <t xml:space="preserve">鏡味 寿美礼</t>
  </si>
  <si>
    <t xml:space="preserve">西田 賢司</t>
  </si>
  <si>
    <t xml:space="preserve">村山 友宏</t>
  </si>
  <si>
    <t xml:space="preserve">太田 魁人</t>
  </si>
  <si>
    <t xml:space="preserve">飯沼 晃子</t>
  </si>
  <si>
    <t xml:space="preserve">四宮 三嘉</t>
  </si>
  <si>
    <t xml:space="preserve">小川 主</t>
  </si>
  <si>
    <t xml:space="preserve">大川 将彦</t>
  </si>
  <si>
    <t xml:space="preserve">佐々木 潤也</t>
  </si>
  <si>
    <t xml:space="preserve">本田 竜一</t>
  </si>
  <si>
    <t xml:space="preserve">保住 典子</t>
  </si>
  <si>
    <t xml:space="preserve">安田 博治</t>
  </si>
  <si>
    <t xml:space="preserve">青柳 孝予</t>
  </si>
  <si>
    <t xml:space="preserve">芹澤 裕次郎</t>
  </si>
  <si>
    <t xml:space="preserve">井上 祐子</t>
  </si>
  <si>
    <t xml:space="preserve">市川 恭永</t>
  </si>
  <si>
    <t xml:space="preserve">稲福 咲紀</t>
  </si>
  <si>
    <t xml:space="preserve">笠原 由紀子</t>
  </si>
  <si>
    <t xml:space="preserve">森久保 弘子</t>
  </si>
  <si>
    <t xml:space="preserve">島田 薫</t>
  </si>
  <si>
    <t xml:space="preserve">村山 彩雲</t>
  </si>
  <si>
    <t xml:space="preserve">中澤 元</t>
  </si>
  <si>
    <t xml:space="preserve">DNF</t>
  </si>
  <si>
    <t xml:space="preserve">近藤 和樹</t>
  </si>
  <si>
    <t xml:space="preserve">OPEN</t>
  </si>
  <si>
    <t xml:space="preserve">松丸 真幸</t>
  </si>
  <si>
    <t xml:space="preserve">SKIP</t>
  </si>
  <si>
    <t xml:space="preserve">小清水 潔</t>
  </si>
  <si>
    <t xml:space="preserve">奥村 敦史</t>
  </si>
  <si>
    <t xml:space="preserve">中野 重春</t>
  </si>
  <si>
    <t xml:space="preserve">佐藤 勝裕</t>
  </si>
  <si>
    <t xml:space="preserve">DSQ</t>
  </si>
  <si>
    <t xml:space="preserve">小俣 賢優</t>
  </si>
  <si>
    <t xml:space="preserve">仁多見 貴志</t>
  </si>
  <si>
    <t xml:space="preserve">鈴木 伸幸</t>
  </si>
  <si>
    <t xml:space="preserve">佐藤 空嘉</t>
  </si>
  <si>
    <t xml:space="preserve">池澤 敦</t>
  </si>
  <si>
    <t xml:space="preserve">舘野 章</t>
  </si>
  <si>
    <t xml:space="preserve">剱持 雄二</t>
  </si>
  <si>
    <t xml:space="preserve">DNS</t>
  </si>
  <si>
    <t xml:space="preserve">武藤 駿</t>
  </si>
  <si>
    <t xml:space="preserve">小森 健史</t>
  </si>
  <si>
    <t xml:space="preserve">小松 大祐</t>
  </si>
  <si>
    <t xml:space="preserve">藤坂 侑実</t>
  </si>
  <si>
    <t xml:space="preserve">持田 啓</t>
  </si>
  <si>
    <t xml:space="preserve">藤田 大和</t>
  </si>
  <si>
    <t xml:space="preserve">青木 亮輔</t>
  </si>
  <si>
    <t xml:space="preserve">金子 文也</t>
  </si>
  <si>
    <t xml:space="preserve">長谷川 敦</t>
  </si>
  <si>
    <t xml:space="preserve">羽田野 潔</t>
  </si>
  <si>
    <t xml:space="preserve">北浦 康裕</t>
  </si>
  <si>
    <t xml:space="preserve">青木 克樹</t>
  </si>
  <si>
    <t xml:space="preserve">野口 珠里</t>
  </si>
  <si>
    <t xml:space="preserve">新井 正志</t>
  </si>
  <si>
    <t xml:space="preserve">西村 政樹</t>
  </si>
  <si>
    <t xml:space="preserve">山岸 義大</t>
  </si>
  <si>
    <t xml:space="preserve">丹沢 茂樹</t>
  </si>
  <si>
    <t xml:space="preserve">山田 秀人</t>
  </si>
  <si>
    <t xml:space="preserve">田村 勉</t>
  </si>
  <si>
    <t xml:space="preserve">金澤 賢二朗</t>
  </si>
  <si>
    <t xml:space="preserve">尹 七守</t>
  </si>
  <si>
    <t xml:space="preserve">下条 幹太</t>
  </si>
  <si>
    <t xml:space="preserve">石川 明日香</t>
  </si>
  <si>
    <t xml:space="preserve">備考</t>
  </si>
  <si>
    <t xml:space="preserve">総合男女上位5位のため区分表彰対象外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</si>
</sst>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h:mm:ss"/>
    <numFmt numFmtId="166" formatCode="0.0%"/>
    <numFmt numFmtId="167" formatCode="mm:ss&quot;／100m&quot;"/>
    <numFmt numFmtId="168" formatCode="0.0&quot;km/h&quot;"/>
    <numFmt numFmtId="169" formatCode="mm:ss&quot;／km&quot;"/>
    <numFmt numFmtId="170" formatCode="[h]:mm:ss"/>
    <numFmt numFmtId="171" formatCode="General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8"/>
      <name val="Noto Sans CJK SC"/>
      <family val="2"/>
      <charset val="1"/>
    </font>
    <font>
      <b val="true"/>
      <sz val="10"/>
      <name val="Noto Sans CJK SC"/>
      <family val="2"/>
      <charset val="1"/>
    </font>
    <font>
      <b val="true"/>
      <sz val="12"/>
      <name val="Arial"/>
      <family val="0"/>
      <charset val="1"/>
    </font>
    <font>
      <b val="true"/>
      <sz val="12"/>
      <name val="Noto Sans CJK SC"/>
      <family val="2"/>
      <charset val="1"/>
    </font>
    <font>
      <sz val="10"/>
      <name val="Noto Sans CJK SC"/>
      <family val="2"/>
      <charset val="1"/>
    </font>
    <font>
      <b val="true"/>
      <sz val="11"/>
      <color rgb="FFFFFFFF"/>
      <name val="Noto Sans CJK SC"/>
      <family val="2"/>
      <charset val="1"/>
    </font>
    <font>
      <b val="true"/>
      <sz val="11"/>
      <name val="Arial"/>
      <family val="0"/>
      <charset val="1"/>
    </font>
    <font>
      <b val="true"/>
      <sz val="10"/>
      <color rgb="FF1F3868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5B6472"/>
      <name val="Noto Sans CJK SC"/>
      <family val="2"/>
      <charset val="1"/>
    </font>
    <font>
      <b val="true"/>
      <sz val="11"/>
      <name val="Noto Sans CJK SC"/>
      <family val="2"/>
      <charset val="1"/>
    </font>
    <font>
      <b val="true"/>
      <sz val="8"/>
      <color rgb="FF999999"/>
      <name val="Noto Sans CJK SC"/>
      <family val="2"/>
      <charset val="1"/>
    </font>
    <font>
      <b val="true"/>
      <sz val="10"/>
      <color rgb="FFDF1667"/>
      <name val="Arial"/>
      <family val="0"/>
      <charset val="1"/>
    </font>
    <font>
      <sz val="8"/>
      <color rgb="FF999999"/>
      <name val="Noto Sans CJK SC"/>
      <family val="2"/>
      <charset val="1"/>
    </font>
    <font>
      <sz val="10"/>
      <name val="Arial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  <font>
      <b val="true"/>
      <sz val="10"/>
      <color rgb="FF000000"/>
      <name val="Calibri"/>
      <family val="2"/>
    </font>
    <font>
      <b val="true"/>
      <sz val="11"/>
      <color rgb="FFFFFFFF"/>
      <name val="Arial"/>
      <family val="0"/>
      <charset val="1"/>
    </font>
    <font>
      <b val="true"/>
      <sz val="11"/>
      <color rgb="FFFFFFFF"/>
      <name val="Noto Sans CJK SC"/>
      <family val="2"/>
    </font>
    <font>
      <b val="true"/>
      <sz val="9"/>
      <color rgb="FFFFFFFF"/>
      <name val="Noto Sans CJK SC"/>
      <family val="2"/>
      <charset val="1"/>
    </font>
    <font>
      <sz val="10"/>
      <name val="Noto Sans CJK SC"/>
      <family val="2"/>
    </font>
    <font>
      <sz val="9"/>
      <color rgb="FF80808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868"/>
        <bgColor rgb="FF333399"/>
      </patternFill>
    </fill>
    <fill>
      <patternFill patternType="solid">
        <fgColor rgb="FFE7F1F7"/>
        <bgColor rgb="FFFFF3D6"/>
      </patternFill>
    </fill>
    <fill>
      <patternFill patternType="solid">
        <fgColor rgb="FF6B7A99"/>
        <bgColor rgb="FF808080"/>
      </patternFill>
    </fill>
    <fill>
      <patternFill patternType="solid">
        <fgColor rgb="FFFFF3D6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12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6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1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6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8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2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8" fillId="5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8" fillId="5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F386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3D6"/>
          <bgColor rgb="FF000000"/>
        </patternFill>
      </fill>
    </dxf>
  </dxfs>
  <colors>
    <indexedColors>
      <rgbColor rgb="FF000000"/>
      <rgbColor rgb="FFFFFFFF"/>
      <rgbColor rgb="FFDF1667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3D6"/>
      <rgbColor rgb="FFE7F1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B3B3B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2"/>
      <rgbColor rgb="FF999999"/>
      <rgbColor rgb="FF1F3868"/>
      <rgbColor rgb="FF6B7A99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種目別 上位%（総合・性別・区分）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サマリー!E19</c:f>
              <c:strCache>
                <c:ptCount val="1"/>
                <c:pt idx="0">
                  <c:v>上位%</c:v>
                </c:pt>
              </c:strCache>
            </c:strRef>
          </c:tx>
          <c:spPr>
            <a:solidFill>
              <a:srgbClr val="1f3868"/>
            </a:solidFill>
            <a:ln w="0">
              <a:solidFill>
                <a:srgbClr val="000000"/>
              </a:solidFill>
            </a:ln>
          </c:spPr>
          <c:invertIfNegative val="0"/>
          <c:dLbls>
            <c:numFmt formatCode="0.0%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1"/>
            <c:showVal val="1"/>
            <c:showCatName val="1"/>
            <c:showSerName val="1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サマリー!$G$20:$G$31</c:f>
              <c:strCache>
                <c:ptCount val="12"/>
                <c:pt idx="0">
                  <c:v>スイム - 総合</c:v>
                </c:pt>
                <c:pt idx="1">
                  <c:v>スイム - 男</c:v>
                </c:pt>
                <c:pt idx="2">
                  <c:v>スイム - 区分(30-49歳男子)</c:v>
                </c:pt>
                <c:pt idx="3">
                  <c:v>バイク - 総合</c:v>
                </c:pt>
                <c:pt idx="4">
                  <c:v>バイク - 男</c:v>
                </c:pt>
                <c:pt idx="5">
                  <c:v>バイク - 区分(30-49歳男子)</c:v>
                </c:pt>
                <c:pt idx="6">
                  <c:v>ラン - 総合</c:v>
                </c:pt>
                <c:pt idx="7">
                  <c:v>ラン - 男</c:v>
                </c:pt>
                <c:pt idx="8">
                  <c:v>ラン - 区分(30-49歳男子)</c:v>
                </c:pt>
                <c:pt idx="9">
                  <c:v>総合 - 総合</c:v>
                </c:pt>
                <c:pt idx="10">
                  <c:v>総合 - 男</c:v>
                </c:pt>
                <c:pt idx="11">
                  <c:v>総合 - 区分(30-49歳男子)</c:v>
                </c:pt>
              </c:strCache>
            </c:strRef>
          </c:cat>
          <c:val>
            <c:numRef>
              <c:f>サマリー!$E$20:$E$31</c:f>
              <c:numCache>
                <c:formatCode>0.0%</c:formatCode>
                <c:ptCount val="12"/>
                <c:pt idx="0">
                  <c:v>0.155038759689922</c:v>
                </c:pt>
                <c:pt idx="1">
                  <c:v>0.133663366336634</c:v>
                </c:pt>
                <c:pt idx="2">
                  <c:v>0.151898734177215</c:v>
                </c:pt>
                <c:pt idx="3">
                  <c:v>0.0505836575875486</c:v>
                </c:pt>
                <c:pt idx="4">
                  <c:v>0.0646766169154229</c:v>
                </c:pt>
                <c:pt idx="5">
                  <c:v>0.102564102564103</c:v>
                </c:pt>
                <c:pt idx="6">
                  <c:v>0.190661478599222</c:v>
                </c:pt>
                <c:pt idx="7">
                  <c:v>0.208955223880597</c:v>
                </c:pt>
                <c:pt idx="8">
                  <c:v>0.230769230769231</c:v>
                </c:pt>
                <c:pt idx="9">
                  <c:v>0.066147859922179</c:v>
                </c:pt>
                <c:pt idx="10">
                  <c:v>0.0696517412935323</c:v>
                </c:pt>
                <c:pt idx="11">
                  <c:v>0.0789473684210526</c:v>
                </c:pt>
              </c:numCache>
            </c:numRef>
          </c:val>
        </c:ser>
        <c:gapWidth val="150"/>
        <c:overlap val="0"/>
        <c:axId val="90067250"/>
        <c:axId val="66295401"/>
      </c:barChart>
      <c:catAx>
        <c:axId val="90067250"/>
        <c:scaling>
          <c:orientation val="minMax"/>
        </c:scaling>
        <c:delete val="0"/>
        <c:axPos val="b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上位%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6295401"/>
        <c:crosses val="autoZero"/>
        <c:auto val="1"/>
        <c:lblAlgn val="ctr"/>
        <c:lblOffset val="100"/>
        <c:noMultiLvlLbl val="0"/>
      </c:catAx>
      <c:valAx>
        <c:axId val="66295401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0.0%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006725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33</xdr:row>
      <xdr:rowOff>0</xdr:rowOff>
    </xdr:from>
    <xdr:to>
      <xdr:col>5</xdr:col>
      <xdr:colOff>50400</xdr:colOff>
      <xdr:row>50</xdr:row>
      <xdr:rowOff>1080</xdr:rowOff>
    </xdr:to>
    <xdr:graphicFrame>
      <xdr:nvGraphicFramePr>
        <xdr:cNvPr id="0" name="Chart 1"/>
        <xdr:cNvGraphicFramePr/>
      </xdr:nvGraphicFramePr>
      <xdr:xfrm>
        <a:off x="0" y="6448320"/>
        <a:ext cx="575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22"/>
    <col collapsed="false" customWidth="true" hidden="false" outlineLevel="0" max="4" min="3" style="1" width="10"/>
    <col collapsed="false" customWidth="true" hidden="false" outlineLevel="0" max="5" min="5" style="1" width="13"/>
    <col collapsed="false" customWidth="true" hidden="false" outlineLevel="0" max="6" min="6" style="1" width="12"/>
    <col collapsed="false" customWidth="true" hidden="false" outlineLevel="0" max="7" min="7" style="1" width="20"/>
  </cols>
  <sheetData>
    <row r="1" customFormat="false" ht="21" hidden="false" customHeight="true" outlineLevel="0" collapsed="false">
      <c r="A1" s="2" t="str">
        <f aca="false">"東京羽村スーパースプリントトライアスロン2026 — ゼッケン"&amp;$B$2&amp;" "&amp;B5&amp;" 結果サマリー（公式リザルトPDFより作成）"</f>
        <v>東京羽村スーパースプリントトライアスロン2026 — ゼッケン142 中澤 孝介 結果サマリー（公式リザルトPDFより作成）</v>
      </c>
      <c r="B1" s="2"/>
      <c r="C1" s="2"/>
      <c r="D1" s="2"/>
      <c r="E1" s="2"/>
      <c r="F1" s="2"/>
    </row>
    <row r="2" customFormat="false" ht="15" hidden="false" customHeight="true" outlineLevel="0" collapsed="false">
      <c r="A2" s="3" t="s">
        <v>0</v>
      </c>
      <c r="B2" s="4" t="n">
        <v>142</v>
      </c>
    </row>
    <row r="4" customFormat="false" ht="15" hidden="false" customHeight="true" outlineLevel="0" collapsed="false">
      <c r="A4" s="5" t="s">
        <v>1</v>
      </c>
    </row>
    <row r="5" customFormat="false" ht="15" hidden="false" customHeight="true" outlineLevel="0" collapsed="false">
      <c r="A5" s="3" t="s">
        <v>2</v>
      </c>
      <c r="B5" s="6" t="str">
        <f aca="false">INDEX(全結果!C2:C294,MATCH($B$2,全結果!$B$2:$B$294,0))</f>
        <v>中澤 孝介</v>
      </c>
    </row>
    <row r="6" customFormat="false" ht="15" hidden="false" customHeight="true" outlineLevel="0" collapsed="false">
      <c r="A6" s="3" t="s">
        <v>3</v>
      </c>
      <c r="B6" s="6" t="str">
        <f aca="false">INDEX(全結果!E2:E294,MATCH($B$2,全結果!$B$2:$B$294,0))</f>
        <v>男</v>
      </c>
    </row>
    <row r="7" customFormat="false" ht="15" hidden="false" customHeight="true" outlineLevel="0" collapsed="false">
      <c r="A7" s="3" t="s">
        <v>4</v>
      </c>
      <c r="B7" s="6" t="str">
        <f aca="false">INDEX(全結果!F2:F294,MATCH($B$2,全結果!$B$2:$B$294,0))</f>
        <v>東京都</v>
      </c>
    </row>
    <row r="8" customFormat="false" ht="15" hidden="false" customHeight="true" outlineLevel="0" collapsed="false">
      <c r="A8" s="3" t="s">
        <v>5</v>
      </c>
      <c r="B8" s="6" t="str">
        <f aca="false">INDEX(全結果!S2:S294,MATCH($B$2,全結果!$B$2:$B$294,0))</f>
        <v>30-49歳男子</v>
      </c>
    </row>
    <row r="10" customFormat="false" ht="18.75" hidden="false" customHeight="true" outlineLevel="0" collapsed="false">
      <c r="A10" s="5" t="s">
        <v>6</v>
      </c>
    </row>
    <row r="11" customFormat="false" ht="15" hidden="false" customHeight="true" outlineLevel="0" collapsed="false">
      <c r="A11" s="7" t="s">
        <v>7</v>
      </c>
      <c r="B11" s="7" t="s">
        <v>8</v>
      </c>
      <c r="C11" s="8" t="s">
        <v>9</v>
      </c>
      <c r="D11" s="8"/>
      <c r="E11" s="7" t="s">
        <v>10</v>
      </c>
    </row>
    <row r="12" customFormat="false" ht="15" hidden="false" customHeight="true" outlineLevel="0" collapsed="false">
      <c r="A12" s="9" t="s">
        <v>11</v>
      </c>
      <c r="B12" s="10" t="n">
        <f aca="false">INDEX(全結果!H2:H294,MATCH($B$2,全結果!$B$2:$B$294,0))</f>
        <v>0.00517361111111111</v>
      </c>
      <c r="C12" s="11" t="n">
        <f aca="false">B12/$B$15</f>
        <v>0.178585697163404</v>
      </c>
      <c r="D12" s="11"/>
      <c r="E12" s="12" t="n">
        <f aca="false">(B12)/4</f>
        <v>0.00129340277777778</v>
      </c>
    </row>
    <row r="13" customFormat="false" ht="15" hidden="false" customHeight="true" outlineLevel="0" collapsed="false">
      <c r="A13" s="9" t="s">
        <v>12</v>
      </c>
      <c r="B13" s="10" t="n">
        <f aca="false">INDEX(全結果!J2:J294,MATCH($B$2,全結果!$B$2:$B$294,0))</f>
        <v>0.0156365740740741</v>
      </c>
      <c r="C13" s="11" t="n">
        <f aca="false">B13/$B$15</f>
        <v>0.539752297243308</v>
      </c>
      <c r="D13" s="11"/>
      <c r="E13" s="13" t="n">
        <f aca="false">10/(B13*24)</f>
        <v>26.6469282013324</v>
      </c>
    </row>
    <row r="14" customFormat="false" ht="15" hidden="false" customHeight="true" outlineLevel="0" collapsed="false">
      <c r="A14" s="9" t="s">
        <v>13</v>
      </c>
      <c r="B14" s="10" t="n">
        <f aca="false">INDEX(全結果!N2:N294,MATCH($B$2,全結果!$B$2:$B$294,0))</f>
        <v>0.00815972222222222</v>
      </c>
      <c r="C14" s="11" t="n">
        <f aca="false">B14/$B$15</f>
        <v>0.281662005593288</v>
      </c>
      <c r="D14" s="11"/>
      <c r="E14" s="14" t="n">
        <f aca="false">(B14)/2.7</f>
        <v>0.00302211934156379</v>
      </c>
    </row>
    <row r="15" customFormat="false" ht="15" hidden="false" customHeight="true" outlineLevel="0" collapsed="false">
      <c r="A15" s="9" t="s">
        <v>14</v>
      </c>
      <c r="B15" s="10" t="n">
        <f aca="false">INDEX(全結果!G2:G294,MATCH($B$2,全結果!$B$2:$B$294,0))</f>
        <v>0.0289699074074074</v>
      </c>
      <c r="C15" s="15" t="n">
        <v>1</v>
      </c>
      <c r="D15" s="15"/>
      <c r="E15" s="16"/>
    </row>
    <row r="16" customFormat="false" ht="15" hidden="false" customHeight="true" outlineLevel="0" collapsed="false">
      <c r="A16" s="17" t="s">
        <v>15</v>
      </c>
      <c r="B16" s="17"/>
      <c r="C16" s="17"/>
      <c r="D16" s="17"/>
      <c r="E16" s="17"/>
      <c r="F16" s="17"/>
    </row>
    <row r="18" customFormat="false" ht="16.5" hidden="false" customHeight="true" outlineLevel="0" collapsed="false">
      <c r="A18" s="18" t="str">
        <f aca="false">"種目別 順位・上位%・トップ選手とのタイム差（総合＝OPEN以外の全完走者／"&amp;B6&amp;"／区分＝"&amp;B8&amp;"）※区分順位は総合男女表彰対象者(上位5位)を除く公式ルールに準拠"</f>
        <v>種目別 順位・上位%・トップ選手とのタイム差（総合＝OPEN以外の全完走者／男／区分＝30-49歳男子）※区分順位は総合男女表彰対象者(上位5位)を除く公式ルールに準拠</v>
      </c>
      <c r="B18" s="18"/>
      <c r="C18" s="18"/>
      <c r="D18" s="18"/>
      <c r="E18" s="18"/>
      <c r="F18" s="18"/>
    </row>
    <row r="19" customFormat="false" ht="16.5" hidden="false" customHeight="true" outlineLevel="0" collapsed="false">
      <c r="A19" s="7" t="s">
        <v>7</v>
      </c>
      <c r="B19" s="7" t="s">
        <v>16</v>
      </c>
      <c r="C19" s="7" t="s">
        <v>17</v>
      </c>
      <c r="D19" s="7" t="s">
        <v>18</v>
      </c>
      <c r="E19" s="7" t="s">
        <v>19</v>
      </c>
      <c r="F19" s="7" t="s">
        <v>20</v>
      </c>
      <c r="G19" s="19" t="s">
        <v>21</v>
      </c>
    </row>
    <row r="20" customFormat="false" ht="15" hidden="false" customHeight="true" outlineLevel="0" collapsed="false">
      <c r="A20" s="20" t="s">
        <v>11</v>
      </c>
      <c r="B20" s="20" t="s">
        <v>14</v>
      </c>
      <c r="C20" s="9" t="n">
        <f aca="false">INDEX(全結果!$I$2:$I$294,MATCH($B$2,全結果!$B$2:$B$294,0))</f>
        <v>40</v>
      </c>
      <c r="D20" s="20" t="n">
        <f aca="false">COUNT(全結果!$I$2:$I$294)</f>
        <v>258</v>
      </c>
      <c r="E20" s="21" t="n">
        <f aca="false">C20/D20</f>
        <v>0.155038759689922</v>
      </c>
      <c r="F20" s="22" t="n">
        <f aca="false">INDEX(全結果!$H$2:$H$294,MATCH($B$2,全結果!$B$2:$B$294,0))-(SUMPRODUCT((全結果!$I$2:$I$294=1)*全結果!$H$2:$H$294))</f>
        <v>0.00122685185185185</v>
      </c>
      <c r="G20" s="23" t="str">
        <f aca="false">"スイム - "&amp;B20</f>
        <v>スイム - 総合</v>
      </c>
    </row>
    <row r="21" customFormat="false" ht="15" hidden="false" customHeight="true" outlineLevel="0" collapsed="false">
      <c r="A21" s="24"/>
      <c r="B21" s="24" t="str">
        <f aca="false">$B$6</f>
        <v>男</v>
      </c>
      <c r="C21" s="25" t="n">
        <f aca="false">SUMPRODUCT((全結果!$E$2:$E$294=$B$6)*(全結果!$I$2:$I$294&lt;&gt;"")*(全結果!$H$2:$H$294&lt;INDEX(全結果!$H$2:$H$294,MATCH($B$2,全結果!$B$2:$B$294,0))))+1</f>
        <v>27</v>
      </c>
      <c r="D21" s="24" t="n">
        <f aca="false">SUMPRODUCT((全結果!$E$2:$E$294=$B$6)*(全結果!$I$2:$I$294&lt;&gt;""))</f>
        <v>202</v>
      </c>
      <c r="E21" s="26" t="n">
        <f aca="false">C21/D21</f>
        <v>0.133663366336634</v>
      </c>
      <c r="F21" s="27" t="n">
        <f aca="false">INDEX(全結果!$H$2:$H$294,MATCH($B$2,全結果!$B$2:$B$294,0))-(MIN(全結果!$V$2:$V$294))</f>
        <v>0.00122685185185185</v>
      </c>
      <c r="G21" s="23" t="str">
        <f aca="false">"スイム - "&amp;B21</f>
        <v>スイム - 男</v>
      </c>
    </row>
    <row r="22" customFormat="false" ht="15" hidden="false" customHeight="true" outlineLevel="0" collapsed="false">
      <c r="A22" s="20"/>
      <c r="B22" s="20" t="str">
        <f aca="false">"区分("&amp;$B$8&amp;")"</f>
        <v>区分(30-49歳男子)</v>
      </c>
      <c r="C22" s="9" t="n">
        <f aca="false">SUMPRODUCT((全結果!$S$2:$S$294=$B$8)*(全結果!$I$2:$I$294&lt;&gt;"")*(全結果!$H$2:$H$294&lt;INDEX(全結果!$H$2:$H$294,MATCH($B$2,全結果!$B$2:$B$294,0))))+1</f>
        <v>12</v>
      </c>
      <c r="D22" s="20" t="n">
        <f aca="false">SUMPRODUCT((全結果!$S$2:$S$294=$B$8)*(全結果!$I$2:$I$294&lt;&gt;""))</f>
        <v>79</v>
      </c>
      <c r="E22" s="21" t="n">
        <f aca="false">C22/D22</f>
        <v>0.151898734177215</v>
      </c>
      <c r="F22" s="22" t="n">
        <f aca="false">INDEX(全結果!$H$2:$H$294,MATCH($B$2,全結果!$B$2:$B$294,0))-(MIN(全結果!$W$2:$W$294))</f>
        <v>0.00119212962962963</v>
      </c>
      <c r="G22" s="23" t="str">
        <f aca="false">"スイム - "&amp;B22</f>
        <v>スイム - 区分(30-49歳男子)</v>
      </c>
    </row>
    <row r="23" customFormat="false" ht="15" hidden="false" customHeight="true" outlineLevel="0" collapsed="false">
      <c r="A23" s="20" t="s">
        <v>12</v>
      </c>
      <c r="B23" s="20" t="s">
        <v>14</v>
      </c>
      <c r="C23" s="9" t="n">
        <f aca="false">INDEX(全結果!$K$2:$K$294,MATCH($B$2,全結果!$B$2:$B$294,0))</f>
        <v>13</v>
      </c>
      <c r="D23" s="20" t="n">
        <f aca="false">COUNT(全結果!$K$2:$K$294)</f>
        <v>257</v>
      </c>
      <c r="E23" s="21" t="n">
        <f aca="false">C23/D23</f>
        <v>0.0505836575875486</v>
      </c>
      <c r="F23" s="22" t="n">
        <f aca="false">INDEX(全結果!$J$2:$J$294,MATCH($B$2,全結果!$B$2:$B$294,0))-(SUMPRODUCT((全結果!$K$2:$K$294=1)*全結果!$J$2:$J$294))</f>
        <v>0.0021412037037037</v>
      </c>
      <c r="G23" s="23" t="str">
        <f aca="false">"バイク - "&amp;B23</f>
        <v>バイク - 総合</v>
      </c>
    </row>
    <row r="24" customFormat="false" ht="15" hidden="false" customHeight="true" outlineLevel="0" collapsed="false">
      <c r="A24" s="24"/>
      <c r="B24" s="24" t="str">
        <f aca="false">$B$6</f>
        <v>男</v>
      </c>
      <c r="C24" s="25" t="n">
        <f aca="false">SUMPRODUCT((全結果!$E$2:$E$294=$B$6)*(全結果!$K$2:$K$294&lt;&gt;"")*(全結果!$J$2:$J$294&lt;INDEX(全結果!$J$2:$J$294,MATCH($B$2,全結果!$B$2:$B$294,0))))+1</f>
        <v>13</v>
      </c>
      <c r="D24" s="24" t="n">
        <f aca="false">SUMPRODUCT((全結果!$E$2:$E$294=$B$6)*(全結果!$K$2:$K$294&lt;&gt;""))</f>
        <v>201</v>
      </c>
      <c r="E24" s="26" t="n">
        <f aca="false">C24/D24</f>
        <v>0.0646766169154229</v>
      </c>
      <c r="F24" s="27" t="n">
        <f aca="false">INDEX(全結果!$J$2:$J$294,MATCH($B$2,全結果!$B$2:$B$294,0))-(MIN(全結果!$X$2:$X$294))</f>
        <v>0.0021412037037037</v>
      </c>
      <c r="G24" s="23" t="str">
        <f aca="false">"バイク - "&amp;B24</f>
        <v>バイク - 男</v>
      </c>
    </row>
    <row r="25" customFormat="false" ht="15" hidden="false" customHeight="true" outlineLevel="0" collapsed="false">
      <c r="A25" s="20"/>
      <c r="B25" s="20" t="str">
        <f aca="false">"区分("&amp;$B$8&amp;")"</f>
        <v>区分(30-49歳男子)</v>
      </c>
      <c r="C25" s="9" t="n">
        <f aca="false">SUMPRODUCT((全結果!$S$2:$S$294=$B$8)*(全結果!$K$2:$K$294&lt;&gt;"")*(全結果!$J$2:$J$294&lt;INDEX(全結果!$J$2:$J$294,MATCH($B$2,全結果!$B$2:$B$294,0))))+1</f>
        <v>8</v>
      </c>
      <c r="D25" s="20" t="n">
        <f aca="false">SUMPRODUCT((全結果!$S$2:$S$294=$B$8)*(全結果!$K$2:$K$294&lt;&gt;""))</f>
        <v>78</v>
      </c>
      <c r="E25" s="21" t="n">
        <f aca="false">C25/D25</f>
        <v>0.102564102564103</v>
      </c>
      <c r="F25" s="22" t="n">
        <f aca="false">INDEX(全結果!$J$2:$J$294,MATCH($B$2,全結果!$B$2:$B$294,0))-(MIN(全結果!$Y$2:$Y$294))</f>
        <v>0.0021412037037037</v>
      </c>
      <c r="G25" s="23" t="str">
        <f aca="false">"バイク - "&amp;B25</f>
        <v>バイク - 区分(30-49歳男子)</v>
      </c>
    </row>
    <row r="26" customFormat="false" ht="15" hidden="false" customHeight="true" outlineLevel="0" collapsed="false">
      <c r="A26" s="20" t="s">
        <v>13</v>
      </c>
      <c r="B26" s="20" t="s">
        <v>14</v>
      </c>
      <c r="C26" s="9" t="n">
        <f aca="false">INDEX(全結果!$O$2:$O$294,MATCH($B$2,全結果!$B$2:$B$294,0))</f>
        <v>49</v>
      </c>
      <c r="D26" s="20" t="n">
        <f aca="false">COUNT(全結果!$O$2:$O$294)</f>
        <v>257</v>
      </c>
      <c r="E26" s="21" t="n">
        <f aca="false">C26/D26</f>
        <v>0.190661478599222</v>
      </c>
      <c r="F26" s="22" t="n">
        <f aca="false">INDEX(全結果!$N$2:$N$294,MATCH($B$2,全結果!$B$2:$B$294,0))-(SUMPRODUCT((全結果!$O$2:$O$294=1)*全結果!$N$2:$N$294))</f>
        <v>0.00212962962962963</v>
      </c>
      <c r="G26" s="23" t="str">
        <f aca="false">"ラン - "&amp;B26</f>
        <v>ラン - 総合</v>
      </c>
    </row>
    <row r="27" customFormat="false" ht="15" hidden="false" customHeight="true" outlineLevel="0" collapsed="false">
      <c r="A27" s="24"/>
      <c r="B27" s="24" t="str">
        <f aca="false">$B$6</f>
        <v>男</v>
      </c>
      <c r="C27" s="25" t="n">
        <f aca="false">SUMPRODUCT((全結果!$E$2:$E$294=$B$6)*(全結果!$O$2:$O$294&lt;&gt;"")*(全結果!$N$2:$N$294&lt;INDEX(全結果!$N$2:$N$294,MATCH($B$2,全結果!$B$2:$B$294,0))))+1</f>
        <v>42</v>
      </c>
      <c r="D27" s="24" t="n">
        <f aca="false">SUMPRODUCT((全結果!$E$2:$E$294=$B$6)*(全結果!$O$2:$O$294&lt;&gt;""))</f>
        <v>201</v>
      </c>
      <c r="E27" s="26" t="n">
        <f aca="false">C27/D27</f>
        <v>0.208955223880597</v>
      </c>
      <c r="F27" s="27" t="n">
        <f aca="false">INDEX(全結果!$N$2:$N$294,MATCH($B$2,全結果!$B$2:$B$294,0))-(MIN(全結果!$Z$2:$Z$294))</f>
        <v>0.00212962962962963</v>
      </c>
      <c r="G27" s="23" t="str">
        <f aca="false">"ラン - "&amp;B27</f>
        <v>ラン - 男</v>
      </c>
    </row>
    <row r="28" customFormat="false" ht="15" hidden="false" customHeight="true" outlineLevel="0" collapsed="false">
      <c r="A28" s="20"/>
      <c r="B28" s="20" t="str">
        <f aca="false">"区分("&amp;$B$8&amp;")"</f>
        <v>区分(30-49歳男子)</v>
      </c>
      <c r="C28" s="9" t="n">
        <f aca="false">SUMPRODUCT((全結果!$S$2:$S$294=$B$8)*(全結果!$O$2:$O$294&lt;&gt;"")*(全結果!$N$2:$N$294&lt;INDEX(全結果!$N$2:$N$294,MATCH($B$2,全結果!$B$2:$B$294,0))))+1</f>
        <v>18</v>
      </c>
      <c r="D28" s="20" t="n">
        <f aca="false">SUMPRODUCT((全結果!$S$2:$S$294=$B$8)*(全結果!$O$2:$O$294&lt;&gt;""))</f>
        <v>78</v>
      </c>
      <c r="E28" s="21" t="n">
        <f aca="false">C28/D28</f>
        <v>0.230769230769231</v>
      </c>
      <c r="F28" s="22" t="n">
        <f aca="false">INDEX(全結果!$N$2:$N$294,MATCH($B$2,全結果!$B$2:$B$294,0))-(MIN(全結果!$AA$2:$AA$294))</f>
        <v>0.00212962962962963</v>
      </c>
      <c r="G28" s="23" t="str">
        <f aca="false">"ラン - "&amp;B28</f>
        <v>ラン - 区分(30-49歳男子)</v>
      </c>
    </row>
    <row r="29" customFormat="false" ht="15" hidden="false" customHeight="true" outlineLevel="0" collapsed="false">
      <c r="A29" s="20" t="s">
        <v>14</v>
      </c>
      <c r="B29" s="20" t="s">
        <v>14</v>
      </c>
      <c r="C29" s="9" t="n">
        <f aca="false">INDEX(全結果!$A$2:$A$294,MATCH($B$2,全結果!$B$2:$B$294,0))</f>
        <v>17</v>
      </c>
      <c r="D29" s="20" t="n">
        <f aca="false">COUNT(全結果!$A$2:$A$294)</f>
        <v>257</v>
      </c>
      <c r="E29" s="21" t="n">
        <f aca="false">C29/D29</f>
        <v>0.066147859922179</v>
      </c>
      <c r="F29" s="22" t="n">
        <f aca="false">INDEX(全結果!$G$2:$G$294,MATCH($B$2,全結果!$B$2:$B$294,0))-(SUMPRODUCT((全結果!$A$2:$A$294=1)*全結果!$G$2:$G$294))</f>
        <v>0.00440972222222222</v>
      </c>
      <c r="G29" s="23" t="str">
        <f aca="false">"総合 - "&amp;B29</f>
        <v>総合 - 総合</v>
      </c>
    </row>
    <row r="30" customFormat="false" ht="15" hidden="false" customHeight="true" outlineLevel="0" collapsed="false">
      <c r="A30" s="24"/>
      <c r="B30" s="24" t="str">
        <f aca="false">$B$6</f>
        <v>男</v>
      </c>
      <c r="C30" s="25" t="n">
        <f aca="false">IF(B6="男",INDEX(全結果!$Q$2:$Q$294,MATCH($B$2,全結果!$B$2:$B$294,0)),INDEX(全結果!$R$2:$R$294,MATCH($B$2,全結果!$B$2:$B$294,0)))</f>
        <v>14</v>
      </c>
      <c r="D30" s="24" t="n">
        <f aca="false">IF(B6="男",COUNT(全結果!$Q$2:$Q$294),COUNT(全結果!$R$2:$R$294))</f>
        <v>201</v>
      </c>
      <c r="E30" s="26" t="n">
        <f aca="false">C30/D30</f>
        <v>0.0696517412935323</v>
      </c>
      <c r="F30" s="27" t="n">
        <f aca="false">INDEX(全結果!$G$2:$G$294,MATCH($B$2,全結果!$B$2:$B$294,0))-(IF(B6="男",SUMPRODUCT((全結果!$Q$2:$Q$294=1)*全結果!$G$2:$G$294),SUMPRODUCT((全結果!$R$2:$R$294=1)*全結果!$G$2:$G$294)))</f>
        <v>0.00440972222222222</v>
      </c>
      <c r="G30" s="23" t="str">
        <f aca="false">"総合 - "&amp;B30</f>
        <v>総合 - 男</v>
      </c>
    </row>
    <row r="31" customFormat="false" ht="15" hidden="false" customHeight="true" outlineLevel="0" collapsed="false">
      <c r="A31" s="20"/>
      <c r="B31" s="20" t="str">
        <f aca="false">"区分("&amp;$B$8&amp;")"</f>
        <v>区分(30-49歳男子)</v>
      </c>
      <c r="C31" s="9" t="n">
        <f aca="false">INDEX(全結果!$T$2:$T$294,MATCH($B$2,全結果!$B$2:$B$294,0))</f>
        <v>6</v>
      </c>
      <c r="D31" s="20" t="n">
        <f aca="false">SUMPRODUCT((全結果!$S$2:$S$294=$B$8)*ISNUMBER(全結果!$T$2:$T$294))</f>
        <v>76</v>
      </c>
      <c r="E31" s="21" t="n">
        <f aca="false">C31/D31</f>
        <v>0.0789473684210526</v>
      </c>
      <c r="F31" s="22" t="n">
        <f aca="false">INDEX(全結果!$G$2:$G$294,MATCH($B$2,全結果!$B$2:$B$294,0))-(SUMPRODUCT((全結果!$S$2:$S$294=$B$8)*(全結果!$T$2:$T$294=1)*全結果!$G$2:$G$294))</f>
        <v>0.00155092592592593</v>
      </c>
      <c r="G31" s="23" t="str">
        <f aca="false">"総合 - "&amp;B31</f>
        <v>総合 - 区分(30-49歳男子)</v>
      </c>
    </row>
    <row r="32" customFormat="false" ht="15" hidden="false" customHeight="true" outlineLevel="0" collapsed="false">
      <c r="A32" s="17" t="s">
        <v>22</v>
      </c>
      <c r="B32" s="17"/>
      <c r="C32" s="17"/>
      <c r="D32" s="17"/>
      <c r="E32" s="17"/>
      <c r="F32" s="17"/>
    </row>
  </sheetData>
  <mergeCells count="9">
    <mergeCell ref="A1:F1"/>
    <mergeCell ref="C11:D11"/>
    <mergeCell ref="C12:D12"/>
    <mergeCell ref="C13:D13"/>
    <mergeCell ref="C14:D14"/>
    <mergeCell ref="C15:D15"/>
    <mergeCell ref="A16:F16"/>
    <mergeCell ref="A18:F18"/>
    <mergeCell ref="A32:F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2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8"/>
    <col collapsed="false" customWidth="true" hidden="false" outlineLevel="0" max="3" min="3" style="1" width="12"/>
    <col collapsed="false" customWidth="true" hidden="false" outlineLevel="0" max="5" min="4" style="1" width="6"/>
    <col collapsed="false" customWidth="true" hidden="false" outlineLevel="0" max="6" min="6" style="1" width="10"/>
    <col collapsed="false" customWidth="true" hidden="false" outlineLevel="0" max="7" min="7" style="1" width="9"/>
    <col collapsed="false" customWidth="true" hidden="false" outlineLevel="0" max="8" min="8" style="1" width="10"/>
    <col collapsed="false" customWidth="true" hidden="false" outlineLevel="0" max="9" min="9" style="1" width="6"/>
    <col collapsed="false" customWidth="true" hidden="false" outlineLevel="0" max="10" min="10" style="1" width="10"/>
    <col collapsed="false" customWidth="true" hidden="false" outlineLevel="0" max="11" min="11" style="1" width="6"/>
    <col collapsed="false" customWidth="true" hidden="false" outlineLevel="0" max="12" min="12" style="1" width="9"/>
    <col collapsed="false" customWidth="true" hidden="false" outlineLevel="0" max="13" min="13" style="1" width="8"/>
    <col collapsed="false" customWidth="true" hidden="false" outlineLevel="0" max="14" min="14" style="1" width="9"/>
    <col collapsed="false" customWidth="true" hidden="false" outlineLevel="0" max="16" min="15" style="1" width="6"/>
    <col collapsed="false" customWidth="true" hidden="false" outlineLevel="0" max="18" min="17" style="1" width="8"/>
    <col collapsed="false" customWidth="true" hidden="false" outlineLevel="0" max="19" min="19" style="1" width="12"/>
    <col collapsed="false" customWidth="true" hidden="false" outlineLevel="0" max="20" min="20" style="1" width="8"/>
    <col collapsed="false" customWidth="true" hidden="false" outlineLevel="0" max="21" min="21" style="1" width="16"/>
    <col collapsed="false" customWidth="true" hidden="true" outlineLevel="0" max="27" min="22" style="1" width="9"/>
  </cols>
  <sheetData>
    <row r="1" customFormat="false" ht="48" hidden="false" customHeight="true" outlineLevel="0" collapsed="false">
      <c r="A1" s="28" t="s">
        <v>23</v>
      </c>
      <c r="B1" s="28" t="s">
        <v>24</v>
      </c>
      <c r="C1" s="28" t="s">
        <v>2</v>
      </c>
      <c r="D1" s="28" t="s">
        <v>25</v>
      </c>
      <c r="E1" s="28" t="s">
        <v>3</v>
      </c>
      <c r="F1" s="28" t="s">
        <v>4</v>
      </c>
      <c r="G1" s="28" t="s">
        <v>26</v>
      </c>
      <c r="H1" s="28" t="s">
        <v>27</v>
      </c>
      <c r="I1" s="29" t="s">
        <v>28</v>
      </c>
      <c r="J1" s="28" t="s">
        <v>29</v>
      </c>
      <c r="K1" s="29" t="s">
        <v>30</v>
      </c>
      <c r="L1" s="28" t="s">
        <v>31</v>
      </c>
      <c r="M1" s="28" t="s">
        <v>32</v>
      </c>
      <c r="N1" s="28" t="s">
        <v>33</v>
      </c>
      <c r="O1" s="29" t="s">
        <v>34</v>
      </c>
      <c r="P1" s="29" t="s">
        <v>35</v>
      </c>
      <c r="Q1" s="28" t="s">
        <v>36</v>
      </c>
      <c r="R1" s="28" t="s">
        <v>37</v>
      </c>
      <c r="S1" s="28" t="s">
        <v>5</v>
      </c>
      <c r="T1" s="28" t="s">
        <v>38</v>
      </c>
      <c r="U1" s="28" t="s">
        <v>39</v>
      </c>
      <c r="V1" s="30" t="s">
        <v>40</v>
      </c>
      <c r="W1" s="30" t="s">
        <v>41</v>
      </c>
      <c r="X1" s="30" t="s">
        <v>42</v>
      </c>
      <c r="Y1" s="30" t="s">
        <v>43</v>
      </c>
      <c r="Z1" s="30" t="s">
        <v>44</v>
      </c>
      <c r="AA1" s="30" t="s">
        <v>45</v>
      </c>
    </row>
    <row r="2" customFormat="false" ht="15" hidden="false" customHeight="true" outlineLevel="0" collapsed="false">
      <c r="A2" s="31" t="n">
        <v>1</v>
      </c>
      <c r="B2" s="31" t="n">
        <v>104</v>
      </c>
      <c r="C2" s="32" t="s">
        <v>46</v>
      </c>
      <c r="D2" s="32" t="n">
        <v>40</v>
      </c>
      <c r="E2" s="32" t="s">
        <v>47</v>
      </c>
      <c r="F2" s="32" t="s">
        <v>48</v>
      </c>
      <c r="G2" s="33" t="n">
        <v>0.0245601851851852</v>
      </c>
      <c r="H2" s="33" t="n">
        <v>0.00398148148148148</v>
      </c>
      <c r="I2" s="32" t="n">
        <v>2</v>
      </c>
      <c r="J2" s="33" t="n">
        <v>0.0134953703703704</v>
      </c>
      <c r="K2" s="32" t="n">
        <v>1</v>
      </c>
      <c r="L2" s="33" t="n">
        <v>0.0174768518518519</v>
      </c>
      <c r="M2" s="32" t="n">
        <v>1</v>
      </c>
      <c r="N2" s="33" t="n">
        <v>0.00708333333333333</v>
      </c>
      <c r="O2" s="32" t="n">
        <v>7</v>
      </c>
      <c r="P2" s="32"/>
      <c r="Q2" s="32" t="n">
        <v>1</v>
      </c>
      <c r="R2" s="32"/>
      <c r="S2" s="31" t="s">
        <v>49</v>
      </c>
      <c r="T2" s="32"/>
      <c r="U2" s="32" t="s">
        <v>50</v>
      </c>
      <c r="V2" s="34" t="n">
        <f aca="false">IF(AND($E2=サマリー!$B$6,$I2&lt;&gt;""),H2,"")</f>
        <v>0.00398148148148148</v>
      </c>
      <c r="W2" s="34" t="n">
        <f aca="false">IF(AND($S2=サマリー!$B$8,$I2&lt;&gt;""),H2,"")</f>
        <v>0.00398148148148148</v>
      </c>
      <c r="X2" s="34" t="n">
        <f aca="false">IF(AND($E2=サマリー!$B$6,$K2&lt;&gt;""),J2,"")</f>
        <v>0.0134953703703704</v>
      </c>
      <c r="Y2" s="34" t="n">
        <f aca="false">IF(AND($S2=サマリー!$B$8,$K2&lt;&gt;""),J2,"")</f>
        <v>0.0134953703703704</v>
      </c>
      <c r="Z2" s="34" t="n">
        <f aca="false">IF(AND($E2=サマリー!$B$6,$O2&lt;&gt;""),N2,"")</f>
        <v>0.00708333333333333</v>
      </c>
      <c r="AA2" s="34" t="n">
        <f aca="false">IF(AND($S2=サマリー!$B$8,$O2&lt;&gt;""),N2,"")</f>
        <v>0.00708333333333333</v>
      </c>
    </row>
    <row r="3" customFormat="false" ht="15" hidden="false" customHeight="true" outlineLevel="0" collapsed="false">
      <c r="A3" s="32" t="n">
        <v>2</v>
      </c>
      <c r="B3" s="32" t="n">
        <v>110</v>
      </c>
      <c r="C3" s="32" t="s">
        <v>51</v>
      </c>
      <c r="D3" s="32" t="n">
        <v>40</v>
      </c>
      <c r="E3" s="32" t="s">
        <v>47</v>
      </c>
      <c r="F3" s="32" t="s">
        <v>48</v>
      </c>
      <c r="G3" s="33" t="n">
        <v>0.0249537037037037</v>
      </c>
      <c r="H3" s="33" t="n">
        <v>0.00407407407407407</v>
      </c>
      <c r="I3" s="32" t="n">
        <v>3</v>
      </c>
      <c r="J3" s="33" t="n">
        <v>0.0140856481481482</v>
      </c>
      <c r="K3" s="32" t="n">
        <v>3</v>
      </c>
      <c r="L3" s="33" t="n">
        <v>0.0181597222222222</v>
      </c>
      <c r="M3" s="32" t="n">
        <v>2</v>
      </c>
      <c r="N3" s="33" t="n">
        <v>0.00679398148148148</v>
      </c>
      <c r="O3" s="32" t="n">
        <v>4</v>
      </c>
      <c r="P3" s="32"/>
      <c r="Q3" s="32" t="n">
        <v>2</v>
      </c>
      <c r="R3" s="32"/>
      <c r="S3" s="31" t="s">
        <v>49</v>
      </c>
      <c r="T3" s="32"/>
      <c r="U3" s="32" t="s">
        <v>50</v>
      </c>
      <c r="V3" s="34" t="n">
        <f aca="false">IF(AND($E3=サマリー!$B$6,$I3&lt;&gt;""),H3,"")</f>
        <v>0.00407407407407407</v>
      </c>
      <c r="W3" s="34" t="n">
        <f aca="false">IF(AND($S3=サマリー!$B$8,$I3&lt;&gt;""),H3,"")</f>
        <v>0.00407407407407407</v>
      </c>
      <c r="X3" s="34" t="n">
        <f aca="false">IF(AND($E3=サマリー!$B$6,$K3&lt;&gt;""),J3,"")</f>
        <v>0.0140856481481482</v>
      </c>
      <c r="Y3" s="34" t="n">
        <f aca="false">IF(AND($S3=サマリー!$B$8,$K3&lt;&gt;""),J3,"")</f>
        <v>0.0140856481481482</v>
      </c>
      <c r="Z3" s="34" t="n">
        <f aca="false">IF(AND($E3=サマリー!$B$6,$O3&lt;&gt;""),N3,"")</f>
        <v>0.00679398148148148</v>
      </c>
      <c r="AA3" s="34" t="n">
        <f aca="false">IF(AND($S3=サマリー!$B$8,$O3&lt;&gt;""),N3,"")</f>
        <v>0.00679398148148148</v>
      </c>
    </row>
    <row r="4" customFormat="false" ht="15" hidden="false" customHeight="true" outlineLevel="0" collapsed="false">
      <c r="A4" s="32" t="n">
        <v>3</v>
      </c>
      <c r="B4" s="32" t="n">
        <v>126</v>
      </c>
      <c r="C4" s="32" t="s">
        <v>52</v>
      </c>
      <c r="D4" s="32" t="n">
        <v>54</v>
      </c>
      <c r="E4" s="32" t="s">
        <v>47</v>
      </c>
      <c r="F4" s="32" t="s">
        <v>48</v>
      </c>
      <c r="G4" s="33" t="n">
        <v>0.0256944444444444</v>
      </c>
      <c r="H4" s="33" t="n">
        <v>0.00427083333333333</v>
      </c>
      <c r="I4" s="32" t="n">
        <v>6</v>
      </c>
      <c r="J4" s="33" t="n">
        <v>0.0140509259259259</v>
      </c>
      <c r="K4" s="32" t="n">
        <v>2</v>
      </c>
      <c r="L4" s="33" t="n">
        <v>0.0183217592592593</v>
      </c>
      <c r="M4" s="32" t="n">
        <v>3</v>
      </c>
      <c r="N4" s="33" t="n">
        <v>0.00737268518518519</v>
      </c>
      <c r="O4" s="32" t="n">
        <v>13</v>
      </c>
      <c r="P4" s="32"/>
      <c r="Q4" s="32" t="n">
        <v>3</v>
      </c>
      <c r="R4" s="32"/>
      <c r="S4" s="31" t="s">
        <v>53</v>
      </c>
      <c r="T4" s="32"/>
      <c r="U4" s="32" t="s">
        <v>50</v>
      </c>
      <c r="V4" s="34" t="n">
        <f aca="false">IF(AND($E4=サマリー!$B$6,$I4&lt;&gt;""),H4,"")</f>
        <v>0.00427083333333333</v>
      </c>
      <c r="W4" s="35" t="str">
        <f aca="false">IF(AND($S4=サマリー!$B$8,$I4&lt;&gt;""),H4,"")</f>
        <v/>
      </c>
      <c r="X4" s="34" t="n">
        <f aca="false">IF(AND($E4=サマリー!$B$6,$K4&lt;&gt;""),J4,"")</f>
        <v>0.0140509259259259</v>
      </c>
      <c r="Y4" s="35" t="str">
        <f aca="false">IF(AND($S4=サマリー!$B$8,$K4&lt;&gt;""),J4,"")</f>
        <v/>
      </c>
      <c r="Z4" s="34" t="n">
        <f aca="false">IF(AND($E4=サマリー!$B$6,$O4&lt;&gt;""),N4,"")</f>
        <v>0.00737268518518519</v>
      </c>
      <c r="AA4" s="35" t="str">
        <f aca="false">IF(AND($S4=サマリー!$B$8,$O4&lt;&gt;""),N4,"")</f>
        <v/>
      </c>
    </row>
    <row r="5" customFormat="false" ht="15" hidden="false" customHeight="true" outlineLevel="0" collapsed="false">
      <c r="A5" s="32" t="n">
        <v>4</v>
      </c>
      <c r="B5" s="32" t="n">
        <v>102</v>
      </c>
      <c r="C5" s="32" t="s">
        <v>54</v>
      </c>
      <c r="D5" s="32" t="n">
        <v>59</v>
      </c>
      <c r="E5" s="32" t="s">
        <v>47</v>
      </c>
      <c r="F5" s="32" t="s">
        <v>48</v>
      </c>
      <c r="G5" s="33" t="n">
        <v>0.0266550925925926</v>
      </c>
      <c r="H5" s="33" t="n">
        <v>0.00413194444444444</v>
      </c>
      <c r="I5" s="32" t="n">
        <v>4</v>
      </c>
      <c r="J5" s="33" t="n">
        <v>0.0149884259259259</v>
      </c>
      <c r="K5" s="32" t="n">
        <v>5</v>
      </c>
      <c r="L5" s="33" t="n">
        <v>0.0191203703703704</v>
      </c>
      <c r="M5" s="32" t="n">
        <v>4</v>
      </c>
      <c r="N5" s="33" t="n">
        <v>0.00753472222222222</v>
      </c>
      <c r="O5" s="32" t="n">
        <v>19</v>
      </c>
      <c r="P5" s="32"/>
      <c r="Q5" s="32" t="n">
        <v>4</v>
      </c>
      <c r="R5" s="32"/>
      <c r="S5" s="31" t="s">
        <v>53</v>
      </c>
      <c r="T5" s="32"/>
      <c r="U5" s="32" t="s">
        <v>50</v>
      </c>
      <c r="V5" s="34" t="n">
        <f aca="false">IF(AND($E5=サマリー!$B$6,$I5&lt;&gt;""),H5,"")</f>
        <v>0.00413194444444444</v>
      </c>
      <c r="W5" s="35" t="str">
        <f aca="false">IF(AND($S5=サマリー!$B$8,$I5&lt;&gt;""),H5,"")</f>
        <v/>
      </c>
      <c r="X5" s="34" t="n">
        <f aca="false">IF(AND($E5=サマリー!$B$6,$K5&lt;&gt;""),J5,"")</f>
        <v>0.0149884259259259</v>
      </c>
      <c r="Y5" s="35" t="str">
        <f aca="false">IF(AND($S5=サマリー!$B$8,$K5&lt;&gt;""),J5,"")</f>
        <v/>
      </c>
      <c r="Z5" s="34" t="n">
        <f aca="false">IF(AND($E5=サマリー!$B$6,$O5&lt;&gt;""),N5,"")</f>
        <v>0.00753472222222222</v>
      </c>
      <c r="AA5" s="35" t="str">
        <f aca="false">IF(AND($S5=サマリー!$B$8,$O5&lt;&gt;""),N5,"")</f>
        <v/>
      </c>
    </row>
    <row r="6" customFormat="false" ht="15" hidden="false" customHeight="true" outlineLevel="0" collapsed="false">
      <c r="A6" s="32" t="n">
        <v>5</v>
      </c>
      <c r="B6" s="32" t="n">
        <v>115</v>
      </c>
      <c r="C6" s="32" t="s">
        <v>55</v>
      </c>
      <c r="D6" s="32" t="n">
        <v>59</v>
      </c>
      <c r="E6" s="32" t="s">
        <v>47</v>
      </c>
      <c r="F6" s="32" t="s">
        <v>48</v>
      </c>
      <c r="G6" s="33" t="n">
        <v>0.027025462962963</v>
      </c>
      <c r="H6" s="33" t="n">
        <v>0.00446759259259259</v>
      </c>
      <c r="I6" s="32" t="n">
        <v>10</v>
      </c>
      <c r="J6" s="33" t="n">
        <v>0.0153935185185185</v>
      </c>
      <c r="K6" s="32" t="n">
        <v>8</v>
      </c>
      <c r="L6" s="33" t="n">
        <v>0.0198611111111111</v>
      </c>
      <c r="M6" s="32" t="n">
        <v>5</v>
      </c>
      <c r="N6" s="33" t="n">
        <v>0.00716435185185185</v>
      </c>
      <c r="O6" s="32" t="n">
        <v>8</v>
      </c>
      <c r="P6" s="32"/>
      <c r="Q6" s="32" t="n">
        <v>5</v>
      </c>
      <c r="R6" s="32"/>
      <c r="S6" s="31" t="s">
        <v>53</v>
      </c>
      <c r="T6" s="32"/>
      <c r="U6" s="32" t="s">
        <v>50</v>
      </c>
      <c r="V6" s="34" t="n">
        <f aca="false">IF(AND($E6=サマリー!$B$6,$I6&lt;&gt;""),H6,"")</f>
        <v>0.00446759259259259</v>
      </c>
      <c r="W6" s="35" t="str">
        <f aca="false">IF(AND($S6=サマリー!$B$8,$I6&lt;&gt;""),H6,"")</f>
        <v/>
      </c>
      <c r="X6" s="34" t="n">
        <f aca="false">IF(AND($E6=サマリー!$B$6,$K6&lt;&gt;""),J6,"")</f>
        <v>0.0153935185185185</v>
      </c>
      <c r="Y6" s="35" t="str">
        <f aca="false">IF(AND($S6=サマリー!$B$8,$K6&lt;&gt;""),J6,"")</f>
        <v/>
      </c>
      <c r="Z6" s="34" t="n">
        <f aca="false">IF(AND($E6=サマリー!$B$6,$O6&lt;&gt;""),N6,"")</f>
        <v>0.00716435185185185</v>
      </c>
      <c r="AA6" s="35" t="str">
        <f aca="false">IF(AND($S6=サマリー!$B$8,$O6&lt;&gt;""),N6,"")</f>
        <v/>
      </c>
    </row>
    <row r="7" customFormat="false" ht="15" hidden="false" customHeight="true" outlineLevel="0" collapsed="false">
      <c r="A7" s="32" t="n">
        <v>6</v>
      </c>
      <c r="B7" s="32" t="n">
        <v>239</v>
      </c>
      <c r="C7" s="32" t="s">
        <v>56</v>
      </c>
      <c r="D7" s="32" t="n">
        <v>50</v>
      </c>
      <c r="E7" s="32" t="s">
        <v>57</v>
      </c>
      <c r="F7" s="32" t="s">
        <v>48</v>
      </c>
      <c r="G7" s="33" t="n">
        <v>0.027337962962963</v>
      </c>
      <c r="H7" s="33" t="n">
        <v>0.00476851851851852</v>
      </c>
      <c r="I7" s="32" t="n">
        <v>18</v>
      </c>
      <c r="J7" s="33" t="n">
        <v>0.015775462962963</v>
      </c>
      <c r="K7" s="32" t="n">
        <v>16</v>
      </c>
      <c r="L7" s="33" t="n">
        <v>0.0205439814814815</v>
      </c>
      <c r="M7" s="32" t="n">
        <v>10</v>
      </c>
      <c r="N7" s="33" t="n">
        <v>0.00679398148148148</v>
      </c>
      <c r="O7" s="32" t="n">
        <v>3</v>
      </c>
      <c r="P7" s="32"/>
      <c r="Q7" s="32"/>
      <c r="R7" s="32" t="n">
        <v>1</v>
      </c>
      <c r="S7" s="31" t="s">
        <v>58</v>
      </c>
      <c r="T7" s="32"/>
      <c r="U7" s="32" t="s">
        <v>50</v>
      </c>
      <c r="V7" s="35" t="str">
        <f aca="false">IF(AND($E7=サマリー!$B$6,$I7&lt;&gt;""),H7,"")</f>
        <v/>
      </c>
      <c r="W7" s="35" t="str">
        <f aca="false">IF(AND($S7=サマリー!$B$8,$I7&lt;&gt;""),H7,"")</f>
        <v/>
      </c>
      <c r="X7" s="35" t="str">
        <f aca="false">IF(AND($E7=サマリー!$B$6,$K7&lt;&gt;""),J7,"")</f>
        <v/>
      </c>
      <c r="Y7" s="35" t="str">
        <f aca="false">IF(AND($S7=サマリー!$B$8,$K7&lt;&gt;""),J7,"")</f>
        <v/>
      </c>
      <c r="Z7" s="35" t="str">
        <f aca="false">IF(AND($E7=サマリー!$B$6,$O7&lt;&gt;""),N7,"")</f>
        <v/>
      </c>
      <c r="AA7" s="35" t="str">
        <f aca="false">IF(AND($S7=サマリー!$B$8,$O7&lt;&gt;""),N7,"")</f>
        <v/>
      </c>
    </row>
    <row r="8" customFormat="false" ht="15" hidden="false" customHeight="true" outlineLevel="0" collapsed="false">
      <c r="A8" s="32" t="n">
        <v>7</v>
      </c>
      <c r="B8" s="32" t="n">
        <v>244</v>
      </c>
      <c r="C8" s="32" t="s">
        <v>59</v>
      </c>
      <c r="D8" s="32" t="n">
        <v>33</v>
      </c>
      <c r="E8" s="32" t="s">
        <v>47</v>
      </c>
      <c r="F8" s="32" t="s">
        <v>48</v>
      </c>
      <c r="G8" s="33" t="n">
        <v>0.0274189814814815</v>
      </c>
      <c r="H8" s="33" t="n">
        <v>0.00506944444444444</v>
      </c>
      <c r="I8" s="32" t="n">
        <v>35</v>
      </c>
      <c r="J8" s="33" t="n">
        <v>0.0163194444444445</v>
      </c>
      <c r="K8" s="32" t="n">
        <v>27</v>
      </c>
      <c r="L8" s="33" t="n">
        <v>0.0213888888888889</v>
      </c>
      <c r="M8" s="32" t="n">
        <v>21</v>
      </c>
      <c r="N8" s="33" t="n">
        <v>0.00603009259259259</v>
      </c>
      <c r="O8" s="32" t="n">
        <v>1</v>
      </c>
      <c r="P8" s="32"/>
      <c r="Q8" s="32" t="n">
        <v>6</v>
      </c>
      <c r="R8" s="32"/>
      <c r="S8" s="31" t="s">
        <v>49</v>
      </c>
      <c r="T8" s="32" t="n">
        <v>1</v>
      </c>
      <c r="U8" s="32" t="s">
        <v>50</v>
      </c>
      <c r="V8" s="34" t="n">
        <f aca="false">IF(AND($E8=サマリー!$B$6,$I8&lt;&gt;""),H8,"")</f>
        <v>0.00506944444444444</v>
      </c>
      <c r="W8" s="34" t="n">
        <f aca="false">IF(AND($S8=サマリー!$B$8,$I8&lt;&gt;""),H8,"")</f>
        <v>0.00506944444444444</v>
      </c>
      <c r="X8" s="34" t="n">
        <f aca="false">IF(AND($E8=サマリー!$B$6,$K8&lt;&gt;""),J8,"")</f>
        <v>0.0163194444444445</v>
      </c>
      <c r="Y8" s="34" t="n">
        <f aca="false">IF(AND($S8=サマリー!$B$8,$K8&lt;&gt;""),J8,"")</f>
        <v>0.0163194444444445</v>
      </c>
      <c r="Z8" s="34" t="n">
        <f aca="false">IF(AND($E8=サマリー!$B$6,$O8&lt;&gt;""),N8,"")</f>
        <v>0.00603009259259259</v>
      </c>
      <c r="AA8" s="34" t="n">
        <f aca="false">IF(AND($S8=サマリー!$B$8,$O8&lt;&gt;""),N8,"")</f>
        <v>0.00603009259259259</v>
      </c>
    </row>
    <row r="9" customFormat="false" ht="15" hidden="false" customHeight="true" outlineLevel="0" collapsed="false">
      <c r="A9" s="32" t="n">
        <v>8</v>
      </c>
      <c r="B9" s="32" t="n">
        <v>302</v>
      </c>
      <c r="C9" s="32" t="s">
        <v>60</v>
      </c>
      <c r="D9" s="32" t="n">
        <v>44</v>
      </c>
      <c r="E9" s="32" t="s">
        <v>47</v>
      </c>
      <c r="F9" s="32" t="s">
        <v>48</v>
      </c>
      <c r="G9" s="33" t="n">
        <v>0.0276388888888889</v>
      </c>
      <c r="H9" s="33" t="n">
        <v>0.00493055555555556</v>
      </c>
      <c r="I9" s="32" t="n">
        <v>27</v>
      </c>
      <c r="J9" s="33" t="n">
        <v>0.0152430555555556</v>
      </c>
      <c r="K9" s="32" t="n">
        <v>6</v>
      </c>
      <c r="L9" s="33" t="n">
        <v>0.0201736111111111</v>
      </c>
      <c r="M9" s="32" t="n">
        <v>7</v>
      </c>
      <c r="N9" s="33" t="n">
        <v>0.00746527777777778</v>
      </c>
      <c r="O9" s="32" t="n">
        <v>15</v>
      </c>
      <c r="P9" s="32"/>
      <c r="Q9" s="32" t="n">
        <v>7</v>
      </c>
      <c r="R9" s="32"/>
      <c r="S9" s="31" t="s">
        <v>49</v>
      </c>
      <c r="T9" s="32" t="n">
        <v>2</v>
      </c>
      <c r="U9" s="32" t="s">
        <v>50</v>
      </c>
      <c r="V9" s="34" t="n">
        <f aca="false">IF(AND($E9=サマリー!$B$6,$I9&lt;&gt;""),H9,"")</f>
        <v>0.00493055555555556</v>
      </c>
      <c r="W9" s="34" t="n">
        <f aca="false">IF(AND($S9=サマリー!$B$8,$I9&lt;&gt;""),H9,"")</f>
        <v>0.00493055555555556</v>
      </c>
      <c r="X9" s="34" t="n">
        <f aca="false">IF(AND($E9=サマリー!$B$6,$K9&lt;&gt;""),J9,"")</f>
        <v>0.0152430555555556</v>
      </c>
      <c r="Y9" s="34" t="n">
        <f aca="false">IF(AND($S9=サマリー!$B$8,$K9&lt;&gt;""),J9,"")</f>
        <v>0.0152430555555556</v>
      </c>
      <c r="Z9" s="34" t="n">
        <f aca="false">IF(AND($E9=サマリー!$B$6,$O9&lt;&gt;""),N9,"")</f>
        <v>0.00746527777777778</v>
      </c>
      <c r="AA9" s="34" t="n">
        <f aca="false">IF(AND($S9=サマリー!$B$8,$O9&lt;&gt;""),N9,"")</f>
        <v>0.00746527777777778</v>
      </c>
    </row>
    <row r="10" customFormat="false" ht="15" hidden="false" customHeight="true" outlineLevel="0" collapsed="false">
      <c r="A10" s="32" t="n">
        <v>9</v>
      </c>
      <c r="B10" s="32" t="n">
        <v>222</v>
      </c>
      <c r="C10" s="32" t="s">
        <v>61</v>
      </c>
      <c r="D10" s="32" t="n">
        <v>47</v>
      </c>
      <c r="E10" s="32" t="s">
        <v>47</v>
      </c>
      <c r="F10" s="32" t="s">
        <v>48</v>
      </c>
      <c r="G10" s="33" t="n">
        <v>0.0277777777777778</v>
      </c>
      <c r="H10" s="33" t="n">
        <v>0.0055787037037037</v>
      </c>
      <c r="I10" s="32" t="n">
        <v>65</v>
      </c>
      <c r="J10" s="33" t="n">
        <v>0.0146759259259259</v>
      </c>
      <c r="K10" s="32" t="n">
        <v>4</v>
      </c>
      <c r="L10" s="33" t="n">
        <v>0.0202546296296296</v>
      </c>
      <c r="M10" s="32" t="n">
        <v>9</v>
      </c>
      <c r="N10" s="33" t="n">
        <v>0.00752314814814815</v>
      </c>
      <c r="O10" s="32" t="n">
        <v>18</v>
      </c>
      <c r="P10" s="32"/>
      <c r="Q10" s="32" t="n">
        <v>8</v>
      </c>
      <c r="R10" s="32"/>
      <c r="S10" s="31" t="s">
        <v>49</v>
      </c>
      <c r="T10" s="32" t="n">
        <v>3</v>
      </c>
      <c r="U10" s="32" t="s">
        <v>50</v>
      </c>
      <c r="V10" s="34" t="n">
        <f aca="false">IF(AND($E10=サマリー!$B$6,$I10&lt;&gt;""),H10,"")</f>
        <v>0.0055787037037037</v>
      </c>
      <c r="W10" s="34" t="n">
        <f aca="false">IF(AND($S10=サマリー!$B$8,$I10&lt;&gt;""),H10,"")</f>
        <v>0.0055787037037037</v>
      </c>
      <c r="X10" s="34" t="n">
        <f aca="false">IF(AND($E10=サマリー!$B$6,$K10&lt;&gt;""),J10,"")</f>
        <v>0.0146759259259259</v>
      </c>
      <c r="Y10" s="34" t="n">
        <f aca="false">IF(AND($S10=サマリー!$B$8,$K10&lt;&gt;""),J10,"")</f>
        <v>0.0146759259259259</v>
      </c>
      <c r="Z10" s="34" t="n">
        <f aca="false">IF(AND($E10=サマリー!$B$6,$O10&lt;&gt;""),N10,"")</f>
        <v>0.00752314814814815</v>
      </c>
      <c r="AA10" s="34" t="n">
        <f aca="false">IF(AND($S10=サマリー!$B$8,$O10&lt;&gt;""),N10,"")</f>
        <v>0.00752314814814815</v>
      </c>
    </row>
    <row r="11" customFormat="false" ht="15" hidden="false" customHeight="true" outlineLevel="0" collapsed="false">
      <c r="A11" s="32" t="n">
        <v>10</v>
      </c>
      <c r="B11" s="32" t="n">
        <v>211</v>
      </c>
      <c r="C11" s="32" t="s">
        <v>62</v>
      </c>
      <c r="D11" s="32" t="n">
        <v>54</v>
      </c>
      <c r="E11" s="32" t="s">
        <v>47</v>
      </c>
      <c r="F11" s="32" t="s">
        <v>48</v>
      </c>
      <c r="G11" s="33" t="n">
        <v>0.0279398148148148</v>
      </c>
      <c r="H11" s="33" t="n">
        <v>0.00479166666666667</v>
      </c>
      <c r="I11" s="32" t="n">
        <v>20</v>
      </c>
      <c r="J11" s="33" t="n">
        <v>0.0153587962962963</v>
      </c>
      <c r="K11" s="32" t="n">
        <v>7</v>
      </c>
      <c r="L11" s="33" t="n">
        <v>0.020150462962963</v>
      </c>
      <c r="M11" s="32" t="n">
        <v>6</v>
      </c>
      <c r="N11" s="33" t="n">
        <v>0.00778935185185185</v>
      </c>
      <c r="O11" s="32" t="n">
        <v>27</v>
      </c>
      <c r="P11" s="32"/>
      <c r="Q11" s="32" t="n">
        <v>9</v>
      </c>
      <c r="R11" s="32"/>
      <c r="S11" s="31" t="s">
        <v>53</v>
      </c>
      <c r="T11" s="32" t="n">
        <v>1</v>
      </c>
      <c r="U11" s="32" t="s">
        <v>50</v>
      </c>
      <c r="V11" s="34" t="n">
        <f aca="false">IF(AND($E11=サマリー!$B$6,$I11&lt;&gt;""),H11,"")</f>
        <v>0.00479166666666667</v>
      </c>
      <c r="W11" s="35" t="str">
        <f aca="false">IF(AND($S11=サマリー!$B$8,$I11&lt;&gt;""),H11,"")</f>
        <v/>
      </c>
      <c r="X11" s="34" t="n">
        <f aca="false">IF(AND($E11=サマリー!$B$6,$K11&lt;&gt;""),J11,"")</f>
        <v>0.0153587962962963</v>
      </c>
      <c r="Y11" s="35" t="str">
        <f aca="false">IF(AND($S11=サマリー!$B$8,$K11&lt;&gt;""),J11,"")</f>
        <v/>
      </c>
      <c r="Z11" s="34" t="n">
        <f aca="false">IF(AND($E11=サマリー!$B$6,$O11&lt;&gt;""),N11,"")</f>
        <v>0.00778935185185185</v>
      </c>
      <c r="AA11" s="35" t="str">
        <f aca="false">IF(AND($S11=サマリー!$B$8,$O11&lt;&gt;""),N11,"")</f>
        <v/>
      </c>
    </row>
    <row r="12" customFormat="false" ht="15" hidden="false" customHeight="true" outlineLevel="0" collapsed="false">
      <c r="A12" s="32" t="n">
        <v>11</v>
      </c>
      <c r="B12" s="32" t="n">
        <v>207</v>
      </c>
      <c r="C12" s="32" t="s">
        <v>63</v>
      </c>
      <c r="D12" s="32" t="n">
        <v>30</v>
      </c>
      <c r="E12" s="32" t="s">
        <v>47</v>
      </c>
      <c r="F12" s="32" t="s">
        <v>48</v>
      </c>
      <c r="G12" s="33" t="n">
        <v>0.0280671296296296</v>
      </c>
      <c r="H12" s="33" t="n">
        <v>0.00554398148148148</v>
      </c>
      <c r="I12" s="32" t="n">
        <v>60</v>
      </c>
      <c r="J12" s="33" t="n">
        <v>0.0154861111111111</v>
      </c>
      <c r="K12" s="32" t="n">
        <v>11</v>
      </c>
      <c r="L12" s="33" t="n">
        <v>0.0210300925925926</v>
      </c>
      <c r="M12" s="32" t="n">
        <v>14</v>
      </c>
      <c r="N12" s="33" t="n">
        <v>0.00703703703703704</v>
      </c>
      <c r="O12" s="32" t="n">
        <v>6</v>
      </c>
      <c r="P12" s="32"/>
      <c r="Q12" s="32" t="n">
        <v>10</v>
      </c>
      <c r="R12" s="32"/>
      <c r="S12" s="31" t="s">
        <v>49</v>
      </c>
      <c r="T12" s="32" t="n">
        <v>4</v>
      </c>
      <c r="U12" s="32" t="s">
        <v>50</v>
      </c>
      <c r="V12" s="34" t="n">
        <f aca="false">IF(AND($E12=サマリー!$B$6,$I12&lt;&gt;""),H12,"")</f>
        <v>0.00554398148148148</v>
      </c>
      <c r="W12" s="34" t="n">
        <f aca="false">IF(AND($S12=サマリー!$B$8,$I12&lt;&gt;""),H12,"")</f>
        <v>0.00554398148148148</v>
      </c>
      <c r="X12" s="34" t="n">
        <f aca="false">IF(AND($E12=サマリー!$B$6,$K12&lt;&gt;""),J12,"")</f>
        <v>0.0154861111111111</v>
      </c>
      <c r="Y12" s="34" t="n">
        <f aca="false">IF(AND($S12=サマリー!$B$8,$K12&lt;&gt;""),J12,"")</f>
        <v>0.0154861111111111</v>
      </c>
      <c r="Z12" s="34" t="n">
        <f aca="false">IF(AND($E12=サマリー!$B$6,$O12&lt;&gt;""),N12,"")</f>
        <v>0.00703703703703704</v>
      </c>
      <c r="AA12" s="34" t="n">
        <f aca="false">IF(AND($S12=サマリー!$B$8,$O12&lt;&gt;""),N12,"")</f>
        <v>0.00703703703703704</v>
      </c>
    </row>
    <row r="13" customFormat="false" ht="15" hidden="false" customHeight="true" outlineLevel="0" collapsed="false">
      <c r="A13" s="32" t="n">
        <v>12</v>
      </c>
      <c r="B13" s="32" t="n">
        <v>114</v>
      </c>
      <c r="C13" s="32" t="s">
        <v>64</v>
      </c>
      <c r="D13" s="32" t="n">
        <v>58</v>
      </c>
      <c r="E13" s="32" t="s">
        <v>57</v>
      </c>
      <c r="F13" s="32" t="s">
        <v>48</v>
      </c>
      <c r="G13" s="33" t="n">
        <v>0.0283217592592593</v>
      </c>
      <c r="H13" s="33" t="n">
        <v>0.00480324074074074</v>
      </c>
      <c r="I13" s="32" t="n">
        <v>21</v>
      </c>
      <c r="J13" s="33" t="n">
        <v>0.0162847222222222</v>
      </c>
      <c r="K13" s="32" t="n">
        <v>24</v>
      </c>
      <c r="L13" s="33" t="n">
        <v>0.021087962962963</v>
      </c>
      <c r="M13" s="32" t="n">
        <v>16</v>
      </c>
      <c r="N13" s="33" t="n">
        <v>0.0072337962962963</v>
      </c>
      <c r="O13" s="32" t="n">
        <v>9</v>
      </c>
      <c r="P13" s="32"/>
      <c r="Q13" s="32"/>
      <c r="R13" s="32" t="n">
        <v>2</v>
      </c>
      <c r="S13" s="31" t="s">
        <v>58</v>
      </c>
      <c r="T13" s="32"/>
      <c r="U13" s="32" t="s">
        <v>50</v>
      </c>
      <c r="V13" s="35" t="str">
        <f aca="false">IF(AND($E13=サマリー!$B$6,$I13&lt;&gt;""),H13,"")</f>
        <v/>
      </c>
      <c r="W13" s="35" t="str">
        <f aca="false">IF(AND($S13=サマリー!$B$8,$I13&lt;&gt;""),H13,"")</f>
        <v/>
      </c>
      <c r="X13" s="35" t="str">
        <f aca="false">IF(AND($E13=サマリー!$B$6,$K13&lt;&gt;""),J13,"")</f>
        <v/>
      </c>
      <c r="Y13" s="35" t="str">
        <f aca="false">IF(AND($S13=サマリー!$B$8,$K13&lt;&gt;""),J13,"")</f>
        <v/>
      </c>
      <c r="Z13" s="35" t="str">
        <f aca="false">IF(AND($E13=サマリー!$B$6,$O13&lt;&gt;""),N13,"")</f>
        <v/>
      </c>
      <c r="AA13" s="35" t="str">
        <f aca="false">IF(AND($S13=サマリー!$B$8,$O13&lt;&gt;""),N13,"")</f>
        <v/>
      </c>
    </row>
    <row r="14" customFormat="false" ht="15" hidden="false" customHeight="true" outlineLevel="0" collapsed="false">
      <c r="A14" s="32" t="n">
        <v>13</v>
      </c>
      <c r="B14" s="32" t="n">
        <v>128</v>
      </c>
      <c r="C14" s="32" t="s">
        <v>65</v>
      </c>
      <c r="D14" s="32" t="n">
        <v>58</v>
      </c>
      <c r="E14" s="32" t="s">
        <v>47</v>
      </c>
      <c r="F14" s="32" t="s">
        <v>48</v>
      </c>
      <c r="G14" s="33" t="n">
        <v>0.0284143518518519</v>
      </c>
      <c r="H14" s="33" t="n">
        <v>0.00394675925925926</v>
      </c>
      <c r="I14" s="32" t="n">
        <v>1</v>
      </c>
      <c r="J14" s="33" t="n">
        <v>0.0167476851851852</v>
      </c>
      <c r="K14" s="32" t="n">
        <v>33</v>
      </c>
      <c r="L14" s="33" t="n">
        <v>0.0206944444444445</v>
      </c>
      <c r="M14" s="32" t="n">
        <v>11</v>
      </c>
      <c r="N14" s="33" t="n">
        <v>0.00771990740740741</v>
      </c>
      <c r="O14" s="32" t="n">
        <v>24</v>
      </c>
      <c r="P14" s="32"/>
      <c r="Q14" s="32" t="n">
        <v>11</v>
      </c>
      <c r="R14" s="32"/>
      <c r="S14" s="31" t="s">
        <v>53</v>
      </c>
      <c r="T14" s="32" t="n">
        <v>2</v>
      </c>
      <c r="U14" s="32" t="s">
        <v>50</v>
      </c>
      <c r="V14" s="34" t="n">
        <f aca="false">IF(AND($E14=サマリー!$B$6,$I14&lt;&gt;""),H14,"")</f>
        <v>0.00394675925925926</v>
      </c>
      <c r="W14" s="35" t="str">
        <f aca="false">IF(AND($S14=サマリー!$B$8,$I14&lt;&gt;""),H14,"")</f>
        <v/>
      </c>
      <c r="X14" s="34" t="n">
        <f aca="false">IF(AND($E14=サマリー!$B$6,$K14&lt;&gt;""),J14,"")</f>
        <v>0.0167476851851852</v>
      </c>
      <c r="Y14" s="35" t="str">
        <f aca="false">IF(AND($S14=サマリー!$B$8,$K14&lt;&gt;""),J14,"")</f>
        <v/>
      </c>
      <c r="Z14" s="34" t="n">
        <f aca="false">IF(AND($E14=サマリー!$B$6,$O14&lt;&gt;""),N14,"")</f>
        <v>0.00771990740740741</v>
      </c>
      <c r="AA14" s="35" t="str">
        <f aca="false">IF(AND($S14=サマリー!$B$8,$O14&lt;&gt;""),N14,"")</f>
        <v/>
      </c>
    </row>
    <row r="15" customFormat="false" ht="15" hidden="false" customHeight="true" outlineLevel="0" collapsed="false">
      <c r="A15" s="32" t="n">
        <v>14</v>
      </c>
      <c r="B15" s="32" t="n">
        <v>512</v>
      </c>
      <c r="C15" s="32" t="s">
        <v>66</v>
      </c>
      <c r="D15" s="32" t="n">
        <v>49</v>
      </c>
      <c r="E15" s="32" t="s">
        <v>47</v>
      </c>
      <c r="F15" s="32" t="s">
        <v>48</v>
      </c>
      <c r="G15" s="33" t="n">
        <v>0.0286574074074074</v>
      </c>
      <c r="H15" s="33" t="n">
        <v>0.00496527777777778</v>
      </c>
      <c r="I15" s="32" t="n">
        <v>30</v>
      </c>
      <c r="J15" s="33" t="n">
        <v>0.0163888888888889</v>
      </c>
      <c r="K15" s="32" t="n">
        <v>28</v>
      </c>
      <c r="L15" s="33" t="n">
        <v>0.0213541666666667</v>
      </c>
      <c r="M15" s="32" t="n">
        <v>20</v>
      </c>
      <c r="N15" s="33" t="n">
        <v>0.00730324074074074</v>
      </c>
      <c r="O15" s="32" t="n">
        <v>11</v>
      </c>
      <c r="P15" s="32"/>
      <c r="Q15" s="32" t="n">
        <v>12</v>
      </c>
      <c r="R15" s="32"/>
      <c r="S15" s="31" t="s">
        <v>49</v>
      </c>
      <c r="T15" s="32" t="n">
        <v>5</v>
      </c>
      <c r="U15" s="31" t="s">
        <v>67</v>
      </c>
      <c r="V15" s="34" t="n">
        <f aca="false">IF(AND($E15=サマリー!$B$6,$I15&lt;&gt;""),H15,"")</f>
        <v>0.00496527777777778</v>
      </c>
      <c r="W15" s="34" t="n">
        <f aca="false">IF(AND($S15=サマリー!$B$8,$I15&lt;&gt;""),H15,"")</f>
        <v>0.00496527777777778</v>
      </c>
      <c r="X15" s="34" t="n">
        <f aca="false">IF(AND($E15=サマリー!$B$6,$K15&lt;&gt;""),J15,"")</f>
        <v>0.0163888888888889</v>
      </c>
      <c r="Y15" s="34" t="n">
        <f aca="false">IF(AND($S15=サマリー!$B$8,$K15&lt;&gt;""),J15,"")</f>
        <v>0.0163888888888889</v>
      </c>
      <c r="Z15" s="34" t="n">
        <f aca="false">IF(AND($E15=サマリー!$B$6,$O15&lt;&gt;""),N15,"")</f>
        <v>0.00730324074074074</v>
      </c>
      <c r="AA15" s="34" t="n">
        <f aca="false">IF(AND($S15=サマリー!$B$8,$O15&lt;&gt;""),N15,"")</f>
        <v>0.00730324074074074</v>
      </c>
    </row>
    <row r="16" customFormat="false" ht="15" hidden="false" customHeight="true" outlineLevel="0" collapsed="false">
      <c r="A16" s="32" t="n">
        <v>15</v>
      </c>
      <c r="B16" s="32" t="n">
        <v>103</v>
      </c>
      <c r="C16" s="32" t="s">
        <v>68</v>
      </c>
      <c r="D16" s="32" t="n">
        <v>39</v>
      </c>
      <c r="E16" s="32" t="s">
        <v>57</v>
      </c>
      <c r="F16" s="32" t="s">
        <v>69</v>
      </c>
      <c r="G16" s="33" t="n">
        <v>0.0286921296296296</v>
      </c>
      <c r="H16" s="33" t="n">
        <v>0.00444444444444444</v>
      </c>
      <c r="I16" s="32" t="n">
        <v>9</v>
      </c>
      <c r="J16" s="33" t="n">
        <v>0.016412037037037</v>
      </c>
      <c r="K16" s="32" t="n">
        <v>29</v>
      </c>
      <c r="L16" s="33" t="n">
        <v>0.0208564814814815</v>
      </c>
      <c r="M16" s="32" t="n">
        <v>13</v>
      </c>
      <c r="N16" s="33" t="n">
        <v>0.00783564814814815</v>
      </c>
      <c r="O16" s="32" t="n">
        <v>30</v>
      </c>
      <c r="P16" s="32"/>
      <c r="Q16" s="32"/>
      <c r="R16" s="32" t="n">
        <v>3</v>
      </c>
      <c r="S16" s="31" t="s">
        <v>70</v>
      </c>
      <c r="T16" s="32"/>
      <c r="U16" s="32" t="s">
        <v>50</v>
      </c>
      <c r="V16" s="35" t="str">
        <f aca="false">IF(AND($E16=サマリー!$B$6,$I16&lt;&gt;""),H16,"")</f>
        <v/>
      </c>
      <c r="W16" s="35" t="str">
        <f aca="false">IF(AND($S16=サマリー!$B$8,$I16&lt;&gt;""),H16,"")</f>
        <v/>
      </c>
      <c r="X16" s="35" t="str">
        <f aca="false">IF(AND($E16=サマリー!$B$6,$K16&lt;&gt;""),J16,"")</f>
        <v/>
      </c>
      <c r="Y16" s="35" t="str">
        <f aca="false">IF(AND($S16=サマリー!$B$8,$K16&lt;&gt;""),J16,"")</f>
        <v/>
      </c>
      <c r="Z16" s="35" t="str">
        <f aca="false">IF(AND($E16=サマリー!$B$6,$O16&lt;&gt;""),N16,"")</f>
        <v/>
      </c>
      <c r="AA16" s="35" t="str">
        <f aca="false">IF(AND($S16=サマリー!$B$8,$O16&lt;&gt;""),N16,"")</f>
        <v/>
      </c>
    </row>
    <row r="17" customFormat="false" ht="15" hidden="false" customHeight="true" outlineLevel="0" collapsed="false">
      <c r="A17" s="32" t="n">
        <v>16</v>
      </c>
      <c r="B17" s="32" t="n">
        <v>107</v>
      </c>
      <c r="C17" s="32" t="s">
        <v>71</v>
      </c>
      <c r="D17" s="32" t="n">
        <v>19</v>
      </c>
      <c r="E17" s="32" t="s">
        <v>47</v>
      </c>
      <c r="F17" s="32" t="s">
        <v>48</v>
      </c>
      <c r="G17" s="33" t="n">
        <v>0.0287615740740741</v>
      </c>
      <c r="H17" s="33" t="n">
        <v>0.00414351851851852</v>
      </c>
      <c r="I17" s="32" t="n">
        <v>5</v>
      </c>
      <c r="J17" s="33" t="n">
        <v>0.016087962962963</v>
      </c>
      <c r="K17" s="32" t="n">
        <v>19</v>
      </c>
      <c r="L17" s="33" t="n">
        <v>0.0202314814814815</v>
      </c>
      <c r="M17" s="32" t="n">
        <v>8</v>
      </c>
      <c r="N17" s="33" t="n">
        <v>0.00853009259259259</v>
      </c>
      <c r="O17" s="32" t="n">
        <v>70</v>
      </c>
      <c r="P17" s="32"/>
      <c r="Q17" s="32" t="n">
        <v>13</v>
      </c>
      <c r="R17" s="32"/>
      <c r="S17" s="31" t="s">
        <v>72</v>
      </c>
      <c r="T17" s="32" t="n">
        <v>1</v>
      </c>
      <c r="U17" s="32" t="s">
        <v>50</v>
      </c>
      <c r="V17" s="34" t="n">
        <f aca="false">IF(AND($E17=サマリー!$B$6,$I17&lt;&gt;""),H17,"")</f>
        <v>0.00414351851851852</v>
      </c>
      <c r="W17" s="35" t="str">
        <f aca="false">IF(AND($S17=サマリー!$B$8,$I17&lt;&gt;""),H17,"")</f>
        <v/>
      </c>
      <c r="X17" s="34" t="n">
        <f aca="false">IF(AND($E17=サマリー!$B$6,$K17&lt;&gt;""),J17,"")</f>
        <v>0.016087962962963</v>
      </c>
      <c r="Y17" s="35" t="str">
        <f aca="false">IF(AND($S17=サマリー!$B$8,$K17&lt;&gt;""),J17,"")</f>
        <v/>
      </c>
      <c r="Z17" s="34" t="n">
        <f aca="false">IF(AND($E17=サマリー!$B$6,$O17&lt;&gt;""),N17,"")</f>
        <v>0.00853009259259259</v>
      </c>
      <c r="AA17" s="35" t="str">
        <f aca="false">IF(AND($S17=サマリー!$B$8,$O17&lt;&gt;""),N17,"")</f>
        <v/>
      </c>
    </row>
    <row r="18" customFormat="false" ht="15" hidden="false" customHeight="true" outlineLevel="0" collapsed="false">
      <c r="A18" s="32" t="n">
        <v>17</v>
      </c>
      <c r="B18" s="32" t="n">
        <v>142</v>
      </c>
      <c r="C18" s="32" t="s">
        <v>73</v>
      </c>
      <c r="D18" s="32" t="n">
        <v>44</v>
      </c>
      <c r="E18" s="32" t="s">
        <v>47</v>
      </c>
      <c r="F18" s="32" t="s">
        <v>48</v>
      </c>
      <c r="G18" s="33" t="n">
        <v>0.0289699074074074</v>
      </c>
      <c r="H18" s="33" t="n">
        <v>0.00517361111111111</v>
      </c>
      <c r="I18" s="32" t="n">
        <v>40</v>
      </c>
      <c r="J18" s="33" t="n">
        <v>0.0156365740740741</v>
      </c>
      <c r="K18" s="32" t="n">
        <v>13</v>
      </c>
      <c r="L18" s="33" t="n">
        <v>0.0208101851851852</v>
      </c>
      <c r="M18" s="32" t="n">
        <v>12</v>
      </c>
      <c r="N18" s="33" t="n">
        <v>0.00815972222222222</v>
      </c>
      <c r="O18" s="32" t="n">
        <v>49</v>
      </c>
      <c r="P18" s="32"/>
      <c r="Q18" s="32" t="n">
        <v>14</v>
      </c>
      <c r="R18" s="32"/>
      <c r="S18" s="31" t="s">
        <v>49</v>
      </c>
      <c r="T18" s="32" t="n">
        <v>6</v>
      </c>
      <c r="U18" s="32" t="s">
        <v>50</v>
      </c>
      <c r="V18" s="34" t="n">
        <f aca="false">IF(AND($E18=サマリー!$B$6,$I18&lt;&gt;""),H18,"")</f>
        <v>0.00517361111111111</v>
      </c>
      <c r="W18" s="34" t="n">
        <f aca="false">IF(AND($S18=サマリー!$B$8,$I18&lt;&gt;""),H18,"")</f>
        <v>0.00517361111111111</v>
      </c>
      <c r="X18" s="34" t="n">
        <f aca="false">IF(AND($E18=サマリー!$B$6,$K18&lt;&gt;""),J18,"")</f>
        <v>0.0156365740740741</v>
      </c>
      <c r="Y18" s="34" t="n">
        <f aca="false">IF(AND($S18=サマリー!$B$8,$K18&lt;&gt;""),J18,"")</f>
        <v>0.0156365740740741</v>
      </c>
      <c r="Z18" s="34" t="n">
        <f aca="false">IF(AND($E18=サマリー!$B$6,$O18&lt;&gt;""),N18,"")</f>
        <v>0.00815972222222222</v>
      </c>
      <c r="AA18" s="34" t="n">
        <f aca="false">IF(AND($S18=サマリー!$B$8,$O18&lt;&gt;""),N18,"")</f>
        <v>0.00815972222222222</v>
      </c>
    </row>
    <row r="19" customFormat="false" ht="15" hidden="false" customHeight="true" outlineLevel="0" collapsed="false">
      <c r="A19" s="32" t="n">
        <v>18</v>
      </c>
      <c r="B19" s="32" t="n">
        <v>237</v>
      </c>
      <c r="C19" s="32" t="s">
        <v>74</v>
      </c>
      <c r="D19" s="32" t="n">
        <v>29</v>
      </c>
      <c r="E19" s="32" t="s">
        <v>57</v>
      </c>
      <c r="F19" s="32" t="s">
        <v>48</v>
      </c>
      <c r="G19" s="33" t="n">
        <v>0.0290856481481482</v>
      </c>
      <c r="H19" s="33" t="n">
        <v>0.00494212962962963</v>
      </c>
      <c r="I19" s="32" t="n">
        <v>28</v>
      </c>
      <c r="J19" s="33" t="n">
        <v>0.0161342592592593</v>
      </c>
      <c r="K19" s="32" t="n">
        <v>20</v>
      </c>
      <c r="L19" s="33" t="n">
        <v>0.0210763888888889</v>
      </c>
      <c r="M19" s="32" t="n">
        <v>15</v>
      </c>
      <c r="N19" s="33" t="n">
        <v>0.00800925925925926</v>
      </c>
      <c r="O19" s="32" t="n">
        <v>41</v>
      </c>
      <c r="P19" s="32"/>
      <c r="Q19" s="32"/>
      <c r="R19" s="32" t="n">
        <v>4</v>
      </c>
      <c r="S19" s="31" t="s">
        <v>75</v>
      </c>
      <c r="T19" s="32"/>
      <c r="U19" s="32" t="s">
        <v>50</v>
      </c>
      <c r="V19" s="35" t="str">
        <f aca="false">IF(AND($E19=サマリー!$B$6,$I19&lt;&gt;""),H19,"")</f>
        <v/>
      </c>
      <c r="W19" s="35" t="str">
        <f aca="false">IF(AND($S19=サマリー!$B$8,$I19&lt;&gt;""),H19,"")</f>
        <v/>
      </c>
      <c r="X19" s="35" t="str">
        <f aca="false">IF(AND($E19=サマリー!$B$6,$K19&lt;&gt;""),J19,"")</f>
        <v/>
      </c>
      <c r="Y19" s="35" t="str">
        <f aca="false">IF(AND($S19=サマリー!$B$8,$K19&lt;&gt;""),J19,"")</f>
        <v/>
      </c>
      <c r="Z19" s="35" t="str">
        <f aca="false">IF(AND($E19=サマリー!$B$6,$O19&lt;&gt;""),N19,"")</f>
        <v/>
      </c>
      <c r="AA19" s="35" t="str">
        <f aca="false">IF(AND($S19=サマリー!$B$8,$O19&lt;&gt;""),N19,"")</f>
        <v/>
      </c>
    </row>
    <row r="20" customFormat="false" ht="15" hidden="false" customHeight="true" outlineLevel="0" collapsed="false">
      <c r="A20" s="32" t="n">
        <v>19</v>
      </c>
      <c r="B20" s="32" t="n">
        <v>125</v>
      </c>
      <c r="C20" s="32" t="s">
        <v>76</v>
      </c>
      <c r="D20" s="32" t="n">
        <v>56</v>
      </c>
      <c r="E20" s="32" t="s">
        <v>47</v>
      </c>
      <c r="F20" s="32" t="s">
        <v>69</v>
      </c>
      <c r="G20" s="33" t="n">
        <v>0.0293634259259259</v>
      </c>
      <c r="H20" s="33" t="n">
        <v>0.00484953703703704</v>
      </c>
      <c r="I20" s="32" t="n">
        <v>24</v>
      </c>
      <c r="J20" s="33" t="n">
        <v>0.0177662037037037</v>
      </c>
      <c r="K20" s="32" t="n">
        <v>60</v>
      </c>
      <c r="L20" s="33" t="n">
        <v>0.0226157407407407</v>
      </c>
      <c r="M20" s="32" t="n">
        <v>44</v>
      </c>
      <c r="N20" s="33" t="n">
        <v>0.00674768518518519</v>
      </c>
      <c r="O20" s="32" t="n">
        <v>2</v>
      </c>
      <c r="P20" s="32"/>
      <c r="Q20" s="32" t="n">
        <v>15</v>
      </c>
      <c r="R20" s="32"/>
      <c r="S20" s="31" t="s">
        <v>53</v>
      </c>
      <c r="T20" s="32" t="n">
        <v>3</v>
      </c>
      <c r="U20" s="32" t="s">
        <v>50</v>
      </c>
      <c r="V20" s="34" t="n">
        <f aca="false">IF(AND($E20=サマリー!$B$6,$I20&lt;&gt;""),H20,"")</f>
        <v>0.00484953703703704</v>
      </c>
      <c r="W20" s="35" t="str">
        <f aca="false">IF(AND($S20=サマリー!$B$8,$I20&lt;&gt;""),H20,"")</f>
        <v/>
      </c>
      <c r="X20" s="34" t="n">
        <f aca="false">IF(AND($E20=サマリー!$B$6,$K20&lt;&gt;""),J20,"")</f>
        <v>0.0177662037037037</v>
      </c>
      <c r="Y20" s="35" t="str">
        <f aca="false">IF(AND($S20=サマリー!$B$8,$K20&lt;&gt;""),J20,"")</f>
        <v/>
      </c>
      <c r="Z20" s="34" t="n">
        <f aca="false">IF(AND($E20=サマリー!$B$6,$O20&lt;&gt;""),N20,"")</f>
        <v>0.00674768518518519</v>
      </c>
      <c r="AA20" s="35" t="str">
        <f aca="false">IF(AND($S20=サマリー!$B$8,$O20&lt;&gt;""),N20,"")</f>
        <v/>
      </c>
    </row>
    <row r="21" customFormat="false" ht="15" hidden="false" customHeight="true" outlineLevel="0" collapsed="false">
      <c r="A21" s="32" t="n">
        <v>20</v>
      </c>
      <c r="B21" s="32" t="n">
        <v>306</v>
      </c>
      <c r="C21" s="32" t="s">
        <v>77</v>
      </c>
      <c r="D21" s="32" t="n">
        <v>57</v>
      </c>
      <c r="E21" s="32" t="s">
        <v>47</v>
      </c>
      <c r="F21" s="32" t="s">
        <v>48</v>
      </c>
      <c r="G21" s="33" t="n">
        <v>0.029375</v>
      </c>
      <c r="H21" s="33" t="n">
        <v>0.00481481481481482</v>
      </c>
      <c r="I21" s="32" t="n">
        <v>22</v>
      </c>
      <c r="J21" s="33" t="n">
        <v>0.0165162037037037</v>
      </c>
      <c r="K21" s="32" t="n">
        <v>30</v>
      </c>
      <c r="L21" s="33" t="n">
        <v>0.0213310185185185</v>
      </c>
      <c r="M21" s="32" t="n">
        <v>19</v>
      </c>
      <c r="N21" s="33" t="n">
        <v>0.00804398148148148</v>
      </c>
      <c r="O21" s="32" t="n">
        <v>42</v>
      </c>
      <c r="P21" s="32"/>
      <c r="Q21" s="32" t="n">
        <v>16</v>
      </c>
      <c r="R21" s="32"/>
      <c r="S21" s="31" t="s">
        <v>53</v>
      </c>
      <c r="T21" s="32" t="n">
        <v>4</v>
      </c>
      <c r="U21" s="32" t="s">
        <v>50</v>
      </c>
      <c r="V21" s="34" t="n">
        <f aca="false">IF(AND($E21=サマリー!$B$6,$I21&lt;&gt;""),H21,"")</f>
        <v>0.00481481481481482</v>
      </c>
      <c r="W21" s="35" t="str">
        <f aca="false">IF(AND($S21=サマリー!$B$8,$I21&lt;&gt;""),H21,"")</f>
        <v/>
      </c>
      <c r="X21" s="34" t="n">
        <f aca="false">IF(AND($E21=サマリー!$B$6,$K21&lt;&gt;""),J21,"")</f>
        <v>0.0165162037037037</v>
      </c>
      <c r="Y21" s="35" t="str">
        <f aca="false">IF(AND($S21=サマリー!$B$8,$K21&lt;&gt;""),J21,"")</f>
        <v/>
      </c>
      <c r="Z21" s="34" t="n">
        <f aca="false">IF(AND($E21=サマリー!$B$6,$O21&lt;&gt;""),N21,"")</f>
        <v>0.00804398148148148</v>
      </c>
      <c r="AA21" s="35" t="str">
        <f aca="false">IF(AND($S21=サマリー!$B$8,$O21&lt;&gt;""),N21,"")</f>
        <v/>
      </c>
    </row>
    <row r="22" customFormat="false" ht="15" hidden="false" customHeight="true" outlineLevel="0" collapsed="false">
      <c r="A22" s="32" t="n">
        <v>21</v>
      </c>
      <c r="B22" s="32" t="n">
        <v>206</v>
      </c>
      <c r="C22" s="32" t="s">
        <v>78</v>
      </c>
      <c r="D22" s="32" t="n">
        <v>37</v>
      </c>
      <c r="E22" s="32" t="s">
        <v>47</v>
      </c>
      <c r="F22" s="32" t="s">
        <v>48</v>
      </c>
      <c r="G22" s="33" t="n">
        <v>0.0293865740740741</v>
      </c>
      <c r="H22" s="33" t="n">
        <v>0.00648148148148148</v>
      </c>
      <c r="I22" s="32" t="n">
        <v>149</v>
      </c>
      <c r="J22" s="33" t="n">
        <v>0.0154282407407407</v>
      </c>
      <c r="K22" s="32" t="n">
        <v>9</v>
      </c>
      <c r="L22" s="33" t="n">
        <v>0.0219097222222222</v>
      </c>
      <c r="M22" s="32" t="n">
        <v>30</v>
      </c>
      <c r="N22" s="33" t="n">
        <v>0.00747685185185185</v>
      </c>
      <c r="O22" s="32" t="n">
        <v>16</v>
      </c>
      <c r="P22" s="32"/>
      <c r="Q22" s="32" t="n">
        <v>17</v>
      </c>
      <c r="R22" s="32"/>
      <c r="S22" s="31" t="s">
        <v>49</v>
      </c>
      <c r="T22" s="32" t="n">
        <v>7</v>
      </c>
      <c r="U22" s="32" t="s">
        <v>50</v>
      </c>
      <c r="V22" s="34" t="n">
        <f aca="false">IF(AND($E22=サマリー!$B$6,$I22&lt;&gt;""),H22,"")</f>
        <v>0.00648148148148148</v>
      </c>
      <c r="W22" s="34" t="n">
        <f aca="false">IF(AND($S22=サマリー!$B$8,$I22&lt;&gt;""),H22,"")</f>
        <v>0.00648148148148148</v>
      </c>
      <c r="X22" s="34" t="n">
        <f aca="false">IF(AND($E22=サマリー!$B$6,$K22&lt;&gt;""),J22,"")</f>
        <v>0.0154282407407407</v>
      </c>
      <c r="Y22" s="34" t="n">
        <f aca="false">IF(AND($S22=サマリー!$B$8,$K22&lt;&gt;""),J22,"")</f>
        <v>0.0154282407407407</v>
      </c>
      <c r="Z22" s="34" t="n">
        <f aca="false">IF(AND($E22=サマリー!$B$6,$O22&lt;&gt;""),N22,"")</f>
        <v>0.00747685185185185</v>
      </c>
      <c r="AA22" s="34" t="n">
        <f aca="false">IF(AND($S22=サマリー!$B$8,$O22&lt;&gt;""),N22,"")</f>
        <v>0.00747685185185185</v>
      </c>
    </row>
    <row r="23" customFormat="false" ht="15" hidden="false" customHeight="true" outlineLevel="0" collapsed="false">
      <c r="A23" s="32" t="n">
        <v>22</v>
      </c>
      <c r="B23" s="32" t="n">
        <v>253</v>
      </c>
      <c r="C23" s="32" t="s">
        <v>79</v>
      </c>
      <c r="D23" s="32" t="n">
        <v>47</v>
      </c>
      <c r="E23" s="32" t="s">
        <v>47</v>
      </c>
      <c r="F23" s="32" t="s">
        <v>69</v>
      </c>
      <c r="G23" s="33" t="n">
        <v>0.0296180555555556</v>
      </c>
      <c r="H23" s="33" t="n">
        <v>0.00462962962962963</v>
      </c>
      <c r="I23" s="32" t="n">
        <v>15</v>
      </c>
      <c r="J23" s="33" t="n">
        <v>0.0170023148148148</v>
      </c>
      <c r="K23" s="32" t="n">
        <v>38</v>
      </c>
      <c r="L23" s="33" t="n">
        <v>0.0216319444444444</v>
      </c>
      <c r="M23" s="32" t="n">
        <v>25</v>
      </c>
      <c r="N23" s="33" t="n">
        <v>0.00798611111111111</v>
      </c>
      <c r="O23" s="32" t="n">
        <v>39</v>
      </c>
      <c r="P23" s="32"/>
      <c r="Q23" s="32" t="n">
        <v>18</v>
      </c>
      <c r="R23" s="32"/>
      <c r="S23" s="31" t="s">
        <v>49</v>
      </c>
      <c r="T23" s="32" t="n">
        <v>8</v>
      </c>
      <c r="U23" s="32" t="s">
        <v>50</v>
      </c>
      <c r="V23" s="34" t="n">
        <f aca="false">IF(AND($E23=サマリー!$B$6,$I23&lt;&gt;""),H23,"")</f>
        <v>0.00462962962962963</v>
      </c>
      <c r="W23" s="34" t="n">
        <f aca="false">IF(AND($S23=サマリー!$B$8,$I23&lt;&gt;""),H23,"")</f>
        <v>0.00462962962962963</v>
      </c>
      <c r="X23" s="34" t="n">
        <f aca="false">IF(AND($E23=サマリー!$B$6,$K23&lt;&gt;""),J23,"")</f>
        <v>0.0170023148148148</v>
      </c>
      <c r="Y23" s="34" t="n">
        <f aca="false">IF(AND($S23=サマリー!$B$8,$K23&lt;&gt;""),J23,"")</f>
        <v>0.0170023148148148</v>
      </c>
      <c r="Z23" s="34" t="n">
        <f aca="false">IF(AND($E23=サマリー!$B$6,$O23&lt;&gt;""),N23,"")</f>
        <v>0.00798611111111111</v>
      </c>
      <c r="AA23" s="34" t="n">
        <f aca="false">IF(AND($S23=サマリー!$B$8,$O23&lt;&gt;""),N23,"")</f>
        <v>0.00798611111111111</v>
      </c>
    </row>
    <row r="24" customFormat="false" ht="15" hidden="false" customHeight="true" outlineLevel="0" collapsed="false">
      <c r="A24" s="32" t="n">
        <v>23</v>
      </c>
      <c r="B24" s="32" t="n">
        <v>259</v>
      </c>
      <c r="C24" s="32" t="s">
        <v>80</v>
      </c>
      <c r="D24" s="32" t="n">
        <v>39</v>
      </c>
      <c r="E24" s="32" t="s">
        <v>47</v>
      </c>
      <c r="F24" s="32" t="s">
        <v>48</v>
      </c>
      <c r="G24" s="33" t="n">
        <v>0.0297453703703704</v>
      </c>
      <c r="H24" s="33" t="n">
        <v>0.00711805555555556</v>
      </c>
      <c r="I24" s="32" t="n">
        <v>198</v>
      </c>
      <c r="J24" s="33" t="n">
        <v>0.0156712962962963</v>
      </c>
      <c r="K24" s="32" t="n">
        <v>14</v>
      </c>
      <c r="L24" s="33" t="n">
        <v>0.0227893518518519</v>
      </c>
      <c r="M24" s="32" t="n">
        <v>47</v>
      </c>
      <c r="N24" s="33" t="n">
        <v>0.00695601851851852</v>
      </c>
      <c r="O24" s="32" t="n">
        <v>5</v>
      </c>
      <c r="P24" s="32"/>
      <c r="Q24" s="32" t="n">
        <v>19</v>
      </c>
      <c r="R24" s="32"/>
      <c r="S24" s="31" t="s">
        <v>49</v>
      </c>
      <c r="T24" s="32" t="n">
        <v>9</v>
      </c>
      <c r="U24" s="32" t="s">
        <v>50</v>
      </c>
      <c r="V24" s="34" t="n">
        <f aca="false">IF(AND($E24=サマリー!$B$6,$I24&lt;&gt;""),H24,"")</f>
        <v>0.00711805555555556</v>
      </c>
      <c r="W24" s="34" t="n">
        <f aca="false">IF(AND($S24=サマリー!$B$8,$I24&lt;&gt;""),H24,"")</f>
        <v>0.00711805555555556</v>
      </c>
      <c r="X24" s="34" t="n">
        <f aca="false">IF(AND($E24=サマリー!$B$6,$K24&lt;&gt;""),J24,"")</f>
        <v>0.0156712962962963</v>
      </c>
      <c r="Y24" s="34" t="n">
        <f aca="false">IF(AND($S24=サマリー!$B$8,$K24&lt;&gt;""),J24,"")</f>
        <v>0.0156712962962963</v>
      </c>
      <c r="Z24" s="34" t="n">
        <f aca="false">IF(AND($E24=サマリー!$B$6,$O24&lt;&gt;""),N24,"")</f>
        <v>0.00695601851851852</v>
      </c>
      <c r="AA24" s="34" t="n">
        <f aca="false">IF(AND($S24=サマリー!$B$8,$O24&lt;&gt;""),N24,"")</f>
        <v>0.00695601851851852</v>
      </c>
    </row>
    <row r="25" customFormat="false" ht="15" hidden="false" customHeight="true" outlineLevel="0" collapsed="false">
      <c r="A25" s="32" t="n">
        <v>24</v>
      </c>
      <c r="B25" s="32" t="n">
        <v>204</v>
      </c>
      <c r="C25" s="32" t="s">
        <v>81</v>
      </c>
      <c r="D25" s="32" t="n">
        <v>48</v>
      </c>
      <c r="E25" s="32" t="s">
        <v>47</v>
      </c>
      <c r="F25" s="32" t="s">
        <v>48</v>
      </c>
      <c r="G25" s="33" t="n">
        <v>0.0298726851851852</v>
      </c>
      <c r="H25" s="33" t="n">
        <v>0.00548611111111111</v>
      </c>
      <c r="I25" s="32" t="n">
        <v>56</v>
      </c>
      <c r="J25" s="33" t="n">
        <v>0.0157407407407407</v>
      </c>
      <c r="K25" s="32" t="n">
        <v>15</v>
      </c>
      <c r="L25" s="33" t="n">
        <v>0.0212268518518519</v>
      </c>
      <c r="M25" s="32" t="n">
        <v>17</v>
      </c>
      <c r="N25" s="33" t="n">
        <v>0.00864583333333333</v>
      </c>
      <c r="O25" s="32" t="n">
        <v>74</v>
      </c>
      <c r="P25" s="32"/>
      <c r="Q25" s="32" t="n">
        <v>20</v>
      </c>
      <c r="R25" s="32"/>
      <c r="S25" s="31" t="s">
        <v>49</v>
      </c>
      <c r="T25" s="32" t="n">
        <v>10</v>
      </c>
      <c r="U25" s="32" t="s">
        <v>50</v>
      </c>
      <c r="V25" s="34" t="n">
        <f aca="false">IF(AND($E25=サマリー!$B$6,$I25&lt;&gt;""),H25,"")</f>
        <v>0.00548611111111111</v>
      </c>
      <c r="W25" s="34" t="n">
        <f aca="false">IF(AND($S25=サマリー!$B$8,$I25&lt;&gt;""),H25,"")</f>
        <v>0.00548611111111111</v>
      </c>
      <c r="X25" s="34" t="n">
        <f aca="false">IF(AND($E25=サマリー!$B$6,$K25&lt;&gt;""),J25,"")</f>
        <v>0.0157407407407407</v>
      </c>
      <c r="Y25" s="34" t="n">
        <f aca="false">IF(AND($S25=サマリー!$B$8,$K25&lt;&gt;""),J25,"")</f>
        <v>0.0157407407407407</v>
      </c>
      <c r="Z25" s="34" t="n">
        <f aca="false">IF(AND($E25=サマリー!$B$6,$O25&lt;&gt;""),N25,"")</f>
        <v>0.00864583333333333</v>
      </c>
      <c r="AA25" s="34" t="n">
        <f aca="false">IF(AND($S25=サマリー!$B$8,$O25&lt;&gt;""),N25,"")</f>
        <v>0.00864583333333333</v>
      </c>
    </row>
    <row r="26" customFormat="false" ht="15" hidden="false" customHeight="true" outlineLevel="0" collapsed="false">
      <c r="A26" s="32" t="n">
        <v>25</v>
      </c>
      <c r="B26" s="32" t="n">
        <v>129</v>
      </c>
      <c r="C26" s="32" t="s">
        <v>82</v>
      </c>
      <c r="D26" s="32" t="n">
        <v>63</v>
      </c>
      <c r="E26" s="32" t="s">
        <v>47</v>
      </c>
      <c r="F26" s="32" t="s">
        <v>48</v>
      </c>
      <c r="G26" s="33" t="n">
        <v>0.0298842592592593</v>
      </c>
      <c r="H26" s="33" t="n">
        <v>0.00612268518518519</v>
      </c>
      <c r="I26" s="32" t="n">
        <v>109</v>
      </c>
      <c r="J26" s="33" t="n">
        <v>0.0155092592592593</v>
      </c>
      <c r="K26" s="32" t="n">
        <v>12</v>
      </c>
      <c r="L26" s="33" t="n">
        <v>0.0216319444444444</v>
      </c>
      <c r="M26" s="32" t="n">
        <v>24</v>
      </c>
      <c r="N26" s="33" t="n">
        <v>0.00825231481481482</v>
      </c>
      <c r="O26" s="32" t="n">
        <v>54</v>
      </c>
      <c r="P26" s="32"/>
      <c r="Q26" s="32" t="n">
        <v>21</v>
      </c>
      <c r="R26" s="32"/>
      <c r="S26" s="31" t="s">
        <v>53</v>
      </c>
      <c r="T26" s="32" t="n">
        <v>5</v>
      </c>
      <c r="U26" s="32" t="s">
        <v>50</v>
      </c>
      <c r="V26" s="34" t="n">
        <f aca="false">IF(AND($E26=サマリー!$B$6,$I26&lt;&gt;""),H26,"")</f>
        <v>0.00612268518518519</v>
      </c>
      <c r="W26" s="35" t="str">
        <f aca="false">IF(AND($S26=サマリー!$B$8,$I26&lt;&gt;""),H26,"")</f>
        <v/>
      </c>
      <c r="X26" s="34" t="n">
        <f aca="false">IF(AND($E26=サマリー!$B$6,$K26&lt;&gt;""),J26,"")</f>
        <v>0.0155092592592593</v>
      </c>
      <c r="Y26" s="35" t="str">
        <f aca="false">IF(AND($S26=サマリー!$B$8,$K26&lt;&gt;""),J26,"")</f>
        <v/>
      </c>
      <c r="Z26" s="34" t="n">
        <f aca="false">IF(AND($E26=サマリー!$B$6,$O26&lt;&gt;""),N26,"")</f>
        <v>0.00825231481481482</v>
      </c>
      <c r="AA26" s="35" t="str">
        <f aca="false">IF(AND($S26=サマリー!$B$8,$O26&lt;&gt;""),N26,"")</f>
        <v/>
      </c>
    </row>
    <row r="27" customFormat="false" ht="15" hidden="false" customHeight="true" outlineLevel="0" collapsed="false">
      <c r="A27" s="32" t="n">
        <v>26</v>
      </c>
      <c r="B27" s="32" t="n">
        <v>509</v>
      </c>
      <c r="C27" s="32" t="s">
        <v>83</v>
      </c>
      <c r="D27" s="32" t="n">
        <v>36</v>
      </c>
      <c r="E27" s="32" t="s">
        <v>47</v>
      </c>
      <c r="F27" s="32" t="s">
        <v>48</v>
      </c>
      <c r="G27" s="33" t="n">
        <v>0.03</v>
      </c>
      <c r="H27" s="33" t="n">
        <v>0.00520833333333333</v>
      </c>
      <c r="I27" s="32" t="n">
        <v>42</v>
      </c>
      <c r="J27" s="33" t="n">
        <v>0.0169675925925926</v>
      </c>
      <c r="K27" s="32" t="n">
        <v>35</v>
      </c>
      <c r="L27" s="33" t="n">
        <v>0.0221759259259259</v>
      </c>
      <c r="M27" s="32" t="n">
        <v>32</v>
      </c>
      <c r="N27" s="33" t="n">
        <v>0.00782407407407407</v>
      </c>
      <c r="O27" s="32" t="n">
        <v>29</v>
      </c>
      <c r="P27" s="32"/>
      <c r="Q27" s="32" t="n">
        <v>22</v>
      </c>
      <c r="R27" s="32"/>
      <c r="S27" s="31" t="s">
        <v>49</v>
      </c>
      <c r="T27" s="32" t="n">
        <v>11</v>
      </c>
      <c r="U27" s="31" t="s">
        <v>67</v>
      </c>
      <c r="V27" s="34" t="n">
        <f aca="false">IF(AND($E27=サマリー!$B$6,$I27&lt;&gt;""),H27,"")</f>
        <v>0.00520833333333333</v>
      </c>
      <c r="W27" s="34" t="n">
        <f aca="false">IF(AND($S27=サマリー!$B$8,$I27&lt;&gt;""),H27,"")</f>
        <v>0.00520833333333333</v>
      </c>
      <c r="X27" s="34" t="n">
        <f aca="false">IF(AND($E27=サマリー!$B$6,$K27&lt;&gt;""),J27,"")</f>
        <v>0.0169675925925926</v>
      </c>
      <c r="Y27" s="34" t="n">
        <f aca="false">IF(AND($S27=サマリー!$B$8,$K27&lt;&gt;""),J27,"")</f>
        <v>0.0169675925925926</v>
      </c>
      <c r="Z27" s="34" t="n">
        <f aca="false">IF(AND($E27=サマリー!$B$6,$O27&lt;&gt;""),N27,"")</f>
        <v>0.00782407407407407</v>
      </c>
      <c r="AA27" s="34" t="n">
        <f aca="false">IF(AND($S27=サマリー!$B$8,$O27&lt;&gt;""),N27,"")</f>
        <v>0.00782407407407407</v>
      </c>
    </row>
    <row r="28" customFormat="false" ht="15" hidden="false" customHeight="true" outlineLevel="0" collapsed="false">
      <c r="A28" s="32" t="n">
        <v>27</v>
      </c>
      <c r="B28" s="32" t="n">
        <v>153</v>
      </c>
      <c r="C28" s="32" t="s">
        <v>84</v>
      </c>
      <c r="D28" s="32" t="n">
        <v>39</v>
      </c>
      <c r="E28" s="32" t="s">
        <v>47</v>
      </c>
      <c r="F28" s="32" t="s">
        <v>48</v>
      </c>
      <c r="G28" s="33" t="n">
        <v>0.0301273148148148</v>
      </c>
      <c r="H28" s="33" t="n">
        <v>0.00532407407407407</v>
      </c>
      <c r="I28" s="32" t="n">
        <v>47</v>
      </c>
      <c r="J28" s="33" t="n">
        <v>0.0170023148148148</v>
      </c>
      <c r="K28" s="32" t="n">
        <v>39</v>
      </c>
      <c r="L28" s="33" t="n">
        <v>0.0223263888888889</v>
      </c>
      <c r="M28" s="32" t="n">
        <v>38</v>
      </c>
      <c r="N28" s="33" t="n">
        <v>0.00780092592592593</v>
      </c>
      <c r="O28" s="32" t="n">
        <v>28</v>
      </c>
      <c r="P28" s="32"/>
      <c r="Q28" s="32" t="n">
        <v>23</v>
      </c>
      <c r="R28" s="32"/>
      <c r="S28" s="31" t="s">
        <v>49</v>
      </c>
      <c r="T28" s="32" t="n">
        <v>12</v>
      </c>
      <c r="U28" s="32" t="s">
        <v>50</v>
      </c>
      <c r="V28" s="34" t="n">
        <f aca="false">IF(AND($E28=サマリー!$B$6,$I28&lt;&gt;""),H28,"")</f>
        <v>0.00532407407407407</v>
      </c>
      <c r="W28" s="34" t="n">
        <f aca="false">IF(AND($S28=サマリー!$B$8,$I28&lt;&gt;""),H28,"")</f>
        <v>0.00532407407407407</v>
      </c>
      <c r="X28" s="34" t="n">
        <f aca="false">IF(AND($E28=サマリー!$B$6,$K28&lt;&gt;""),J28,"")</f>
        <v>0.0170023148148148</v>
      </c>
      <c r="Y28" s="34" t="n">
        <f aca="false">IF(AND($S28=サマリー!$B$8,$K28&lt;&gt;""),J28,"")</f>
        <v>0.0170023148148148</v>
      </c>
      <c r="Z28" s="34" t="n">
        <f aca="false">IF(AND($E28=サマリー!$B$6,$O28&lt;&gt;""),N28,"")</f>
        <v>0.00780092592592593</v>
      </c>
      <c r="AA28" s="34" t="n">
        <f aca="false">IF(AND($S28=サマリー!$B$8,$O28&lt;&gt;""),N28,"")</f>
        <v>0.00780092592592593</v>
      </c>
    </row>
    <row r="29" customFormat="false" ht="15" hidden="false" customHeight="true" outlineLevel="0" collapsed="false">
      <c r="A29" s="32" t="n">
        <v>28</v>
      </c>
      <c r="B29" s="32" t="n">
        <v>232</v>
      </c>
      <c r="C29" s="32" t="s">
        <v>85</v>
      </c>
      <c r="D29" s="32" t="n">
        <v>49</v>
      </c>
      <c r="E29" s="32" t="s">
        <v>47</v>
      </c>
      <c r="F29" s="32" t="s">
        <v>48</v>
      </c>
      <c r="G29" s="33" t="n">
        <v>0.0301273148148148</v>
      </c>
      <c r="H29" s="33" t="n">
        <v>0.00584490740740741</v>
      </c>
      <c r="I29" s="32" t="n">
        <v>78</v>
      </c>
      <c r="J29" s="33" t="n">
        <v>0.0154282407407407</v>
      </c>
      <c r="K29" s="32" t="n">
        <v>10</v>
      </c>
      <c r="L29" s="33" t="n">
        <v>0.0212731481481482</v>
      </c>
      <c r="M29" s="32" t="n">
        <v>18</v>
      </c>
      <c r="N29" s="33" t="n">
        <v>0.00885416666666667</v>
      </c>
      <c r="O29" s="32" t="n">
        <v>88</v>
      </c>
      <c r="P29" s="32"/>
      <c r="Q29" s="32" t="n">
        <v>24</v>
      </c>
      <c r="R29" s="32"/>
      <c r="S29" s="31" t="s">
        <v>49</v>
      </c>
      <c r="T29" s="32" t="n">
        <v>13</v>
      </c>
      <c r="U29" s="32" t="s">
        <v>50</v>
      </c>
      <c r="V29" s="34" t="n">
        <f aca="false">IF(AND($E29=サマリー!$B$6,$I29&lt;&gt;""),H29,"")</f>
        <v>0.00584490740740741</v>
      </c>
      <c r="W29" s="34" t="n">
        <f aca="false">IF(AND($S29=サマリー!$B$8,$I29&lt;&gt;""),H29,"")</f>
        <v>0.00584490740740741</v>
      </c>
      <c r="X29" s="34" t="n">
        <f aca="false">IF(AND($E29=サマリー!$B$6,$K29&lt;&gt;""),J29,"")</f>
        <v>0.0154282407407407</v>
      </c>
      <c r="Y29" s="34" t="n">
        <f aca="false">IF(AND($S29=サマリー!$B$8,$K29&lt;&gt;""),J29,"")</f>
        <v>0.0154282407407407</v>
      </c>
      <c r="Z29" s="34" t="n">
        <f aca="false">IF(AND($E29=サマリー!$B$6,$O29&lt;&gt;""),N29,"")</f>
        <v>0.00885416666666667</v>
      </c>
      <c r="AA29" s="34" t="n">
        <f aca="false">IF(AND($S29=サマリー!$B$8,$O29&lt;&gt;""),N29,"")</f>
        <v>0.00885416666666667</v>
      </c>
    </row>
    <row r="30" customFormat="false" ht="15" hidden="false" customHeight="true" outlineLevel="0" collapsed="false">
      <c r="A30" s="32" t="n">
        <v>29</v>
      </c>
      <c r="B30" s="32" t="n">
        <v>260</v>
      </c>
      <c r="C30" s="32" t="s">
        <v>86</v>
      </c>
      <c r="D30" s="32" t="n">
        <v>22</v>
      </c>
      <c r="E30" s="32" t="s">
        <v>47</v>
      </c>
      <c r="F30" s="32" t="s">
        <v>48</v>
      </c>
      <c r="G30" s="33" t="n">
        <v>0.0301851851851852</v>
      </c>
      <c r="H30" s="33" t="n">
        <v>0.0059837962962963</v>
      </c>
      <c r="I30" s="32" t="n">
        <v>91</v>
      </c>
      <c r="J30" s="33" t="n">
        <v>0.0162962962962963</v>
      </c>
      <c r="K30" s="32" t="n">
        <v>25</v>
      </c>
      <c r="L30" s="33" t="n">
        <v>0.0222800925925926</v>
      </c>
      <c r="M30" s="32" t="n">
        <v>36</v>
      </c>
      <c r="N30" s="33" t="n">
        <v>0.00790509259259259</v>
      </c>
      <c r="O30" s="32" t="n">
        <v>33</v>
      </c>
      <c r="P30" s="32"/>
      <c r="Q30" s="32" t="n">
        <v>25</v>
      </c>
      <c r="R30" s="32"/>
      <c r="S30" s="31" t="s">
        <v>72</v>
      </c>
      <c r="T30" s="32" t="n">
        <v>2</v>
      </c>
      <c r="U30" s="32" t="s">
        <v>50</v>
      </c>
      <c r="V30" s="34" t="n">
        <f aca="false">IF(AND($E30=サマリー!$B$6,$I30&lt;&gt;""),H30,"")</f>
        <v>0.0059837962962963</v>
      </c>
      <c r="W30" s="35" t="str">
        <f aca="false">IF(AND($S30=サマリー!$B$8,$I30&lt;&gt;""),H30,"")</f>
        <v/>
      </c>
      <c r="X30" s="34" t="n">
        <f aca="false">IF(AND($E30=サマリー!$B$6,$K30&lt;&gt;""),J30,"")</f>
        <v>0.0162962962962963</v>
      </c>
      <c r="Y30" s="35" t="str">
        <f aca="false">IF(AND($S30=サマリー!$B$8,$K30&lt;&gt;""),J30,"")</f>
        <v/>
      </c>
      <c r="Z30" s="34" t="n">
        <f aca="false">IF(AND($E30=サマリー!$B$6,$O30&lt;&gt;""),N30,"")</f>
        <v>0.00790509259259259</v>
      </c>
      <c r="AA30" s="35" t="str">
        <f aca="false">IF(AND($S30=サマリー!$B$8,$O30&lt;&gt;""),N30,"")</f>
        <v/>
      </c>
    </row>
    <row r="31" customFormat="false" ht="15" hidden="false" customHeight="true" outlineLevel="0" collapsed="false">
      <c r="A31" s="32" t="n">
        <v>30</v>
      </c>
      <c r="B31" s="32" t="n">
        <v>524</v>
      </c>
      <c r="C31" s="32" t="s">
        <v>87</v>
      </c>
      <c r="D31" s="32" t="n">
        <v>47</v>
      </c>
      <c r="E31" s="32" t="s">
        <v>47</v>
      </c>
      <c r="F31" s="32" t="s">
        <v>48</v>
      </c>
      <c r="G31" s="33" t="n">
        <v>0.0303240740740741</v>
      </c>
      <c r="H31" s="33" t="n">
        <v>0.00543981481481482</v>
      </c>
      <c r="I31" s="32" t="n">
        <v>53</v>
      </c>
      <c r="J31" s="33" t="n">
        <v>0.0171643518518519</v>
      </c>
      <c r="K31" s="32" t="n">
        <v>45</v>
      </c>
      <c r="L31" s="33" t="n">
        <v>0.0226041666666667</v>
      </c>
      <c r="M31" s="32" t="n">
        <v>43</v>
      </c>
      <c r="N31" s="33" t="n">
        <v>0.00771990740740741</v>
      </c>
      <c r="O31" s="32" t="n">
        <v>23</v>
      </c>
      <c r="P31" s="32"/>
      <c r="Q31" s="32" t="n">
        <v>26</v>
      </c>
      <c r="R31" s="32"/>
      <c r="S31" s="31" t="s">
        <v>49</v>
      </c>
      <c r="T31" s="32" t="n">
        <v>14</v>
      </c>
      <c r="U31" s="32" t="s">
        <v>88</v>
      </c>
      <c r="V31" s="34" t="n">
        <f aca="false">IF(AND($E31=サマリー!$B$6,$I31&lt;&gt;""),H31,"")</f>
        <v>0.00543981481481482</v>
      </c>
      <c r="W31" s="34" t="n">
        <f aca="false">IF(AND($S31=サマリー!$B$8,$I31&lt;&gt;""),H31,"")</f>
        <v>0.00543981481481482</v>
      </c>
      <c r="X31" s="34" t="n">
        <f aca="false">IF(AND($E31=サマリー!$B$6,$K31&lt;&gt;""),J31,"")</f>
        <v>0.0171643518518519</v>
      </c>
      <c r="Y31" s="34" t="n">
        <f aca="false">IF(AND($S31=サマリー!$B$8,$K31&lt;&gt;""),J31,"")</f>
        <v>0.0171643518518519</v>
      </c>
      <c r="Z31" s="34" t="n">
        <f aca="false">IF(AND($E31=サマリー!$B$6,$O31&lt;&gt;""),N31,"")</f>
        <v>0.00771990740740741</v>
      </c>
      <c r="AA31" s="34" t="n">
        <f aca="false">IF(AND($S31=サマリー!$B$8,$O31&lt;&gt;""),N31,"")</f>
        <v>0.00771990740740741</v>
      </c>
    </row>
    <row r="32" customFormat="false" ht="15" hidden="false" customHeight="true" outlineLevel="0" collapsed="false">
      <c r="A32" s="32" t="n">
        <v>31</v>
      </c>
      <c r="B32" s="32" t="n">
        <v>147</v>
      </c>
      <c r="C32" s="32" t="s">
        <v>89</v>
      </c>
      <c r="D32" s="32" t="n">
        <v>40</v>
      </c>
      <c r="E32" s="32" t="s">
        <v>47</v>
      </c>
      <c r="F32" s="32" t="s">
        <v>48</v>
      </c>
      <c r="G32" s="33" t="n">
        <v>0.0303472222222222</v>
      </c>
      <c r="H32" s="33" t="n">
        <v>0.00555555555555556</v>
      </c>
      <c r="I32" s="32" t="n">
        <v>62</v>
      </c>
      <c r="J32" s="33" t="n">
        <v>0.0161689814814815</v>
      </c>
      <c r="K32" s="32" t="n">
        <v>21</v>
      </c>
      <c r="L32" s="33" t="n">
        <v>0.021724537037037</v>
      </c>
      <c r="M32" s="32" t="n">
        <v>27</v>
      </c>
      <c r="N32" s="33" t="n">
        <v>0.00862268518518519</v>
      </c>
      <c r="O32" s="32" t="n">
        <v>73</v>
      </c>
      <c r="P32" s="32"/>
      <c r="Q32" s="32" t="n">
        <v>27</v>
      </c>
      <c r="R32" s="32"/>
      <c r="S32" s="31" t="s">
        <v>49</v>
      </c>
      <c r="T32" s="32" t="n">
        <v>15</v>
      </c>
      <c r="U32" s="32" t="s">
        <v>50</v>
      </c>
      <c r="V32" s="34" t="n">
        <f aca="false">IF(AND($E32=サマリー!$B$6,$I32&lt;&gt;""),H32,"")</f>
        <v>0.00555555555555556</v>
      </c>
      <c r="W32" s="34" t="n">
        <f aca="false">IF(AND($S32=サマリー!$B$8,$I32&lt;&gt;""),H32,"")</f>
        <v>0.00555555555555556</v>
      </c>
      <c r="X32" s="34" t="n">
        <f aca="false">IF(AND($E32=サマリー!$B$6,$K32&lt;&gt;""),J32,"")</f>
        <v>0.0161689814814815</v>
      </c>
      <c r="Y32" s="34" t="n">
        <f aca="false">IF(AND($S32=サマリー!$B$8,$K32&lt;&gt;""),J32,"")</f>
        <v>0.0161689814814815</v>
      </c>
      <c r="Z32" s="34" t="n">
        <f aca="false">IF(AND($E32=サマリー!$B$6,$O32&lt;&gt;""),N32,"")</f>
        <v>0.00862268518518519</v>
      </c>
      <c r="AA32" s="34" t="n">
        <f aca="false">IF(AND($S32=サマリー!$B$8,$O32&lt;&gt;""),N32,"")</f>
        <v>0.00862268518518519</v>
      </c>
    </row>
    <row r="33" customFormat="false" ht="15" hidden="false" customHeight="true" outlineLevel="0" collapsed="false">
      <c r="A33" s="32" t="n">
        <v>32</v>
      </c>
      <c r="B33" s="32" t="n">
        <v>113</v>
      </c>
      <c r="C33" s="32" t="s">
        <v>90</v>
      </c>
      <c r="D33" s="32" t="n">
        <v>51</v>
      </c>
      <c r="E33" s="32" t="s">
        <v>57</v>
      </c>
      <c r="F33" s="32" t="s">
        <v>48</v>
      </c>
      <c r="G33" s="33" t="n">
        <v>0.0303819444444444</v>
      </c>
      <c r="H33" s="33" t="n">
        <v>0.00511574074074074</v>
      </c>
      <c r="I33" s="32" t="n">
        <v>38</v>
      </c>
      <c r="J33" s="33" t="n">
        <v>0.0171064814814815</v>
      </c>
      <c r="K33" s="32" t="n">
        <v>42</v>
      </c>
      <c r="L33" s="33" t="n">
        <v>0.0222222222222222</v>
      </c>
      <c r="M33" s="32" t="n">
        <v>34</v>
      </c>
      <c r="N33" s="33" t="n">
        <v>0.00815972222222222</v>
      </c>
      <c r="O33" s="32" t="n">
        <v>48</v>
      </c>
      <c r="P33" s="32"/>
      <c r="Q33" s="32"/>
      <c r="R33" s="32" t="n">
        <v>5</v>
      </c>
      <c r="S33" s="31" t="s">
        <v>58</v>
      </c>
      <c r="T33" s="32"/>
      <c r="U33" s="32" t="s">
        <v>50</v>
      </c>
      <c r="V33" s="35" t="str">
        <f aca="false">IF(AND($E33=サマリー!$B$6,$I33&lt;&gt;""),H33,"")</f>
        <v/>
      </c>
      <c r="W33" s="35" t="str">
        <f aca="false">IF(AND($S33=サマリー!$B$8,$I33&lt;&gt;""),H33,"")</f>
        <v/>
      </c>
      <c r="X33" s="35" t="str">
        <f aca="false">IF(AND($E33=サマリー!$B$6,$K33&lt;&gt;""),J33,"")</f>
        <v/>
      </c>
      <c r="Y33" s="35" t="str">
        <f aca="false">IF(AND($S33=サマリー!$B$8,$K33&lt;&gt;""),J33,"")</f>
        <v/>
      </c>
      <c r="Z33" s="35" t="str">
        <f aca="false">IF(AND($E33=サマリー!$B$6,$O33&lt;&gt;""),N33,"")</f>
        <v/>
      </c>
      <c r="AA33" s="35" t="str">
        <f aca="false">IF(AND($S33=サマリー!$B$8,$O33&lt;&gt;""),N33,"")</f>
        <v/>
      </c>
    </row>
    <row r="34" customFormat="false" ht="15" hidden="false" customHeight="true" outlineLevel="0" collapsed="false">
      <c r="A34" s="32" t="n">
        <v>33</v>
      </c>
      <c r="B34" s="32" t="n">
        <v>124</v>
      </c>
      <c r="C34" s="32" t="s">
        <v>91</v>
      </c>
      <c r="D34" s="32" t="n">
        <v>60</v>
      </c>
      <c r="E34" s="32" t="s">
        <v>47</v>
      </c>
      <c r="F34" s="32" t="s">
        <v>92</v>
      </c>
      <c r="G34" s="33" t="n">
        <v>0.030474537037037</v>
      </c>
      <c r="H34" s="33" t="n">
        <v>0.00486111111111111</v>
      </c>
      <c r="I34" s="32" t="n">
        <v>25</v>
      </c>
      <c r="J34" s="33" t="n">
        <v>0.0166435185185185</v>
      </c>
      <c r="K34" s="32" t="n">
        <v>32</v>
      </c>
      <c r="L34" s="33" t="n">
        <v>0.0215046296296296</v>
      </c>
      <c r="M34" s="32" t="n">
        <v>22</v>
      </c>
      <c r="N34" s="33" t="n">
        <v>0.00896990740740741</v>
      </c>
      <c r="O34" s="32" t="n">
        <v>97</v>
      </c>
      <c r="P34" s="32"/>
      <c r="Q34" s="32" t="n">
        <v>28</v>
      </c>
      <c r="R34" s="32"/>
      <c r="S34" s="31" t="s">
        <v>53</v>
      </c>
      <c r="T34" s="32" t="n">
        <v>6</v>
      </c>
      <c r="U34" s="32" t="s">
        <v>50</v>
      </c>
      <c r="V34" s="34" t="n">
        <f aca="false">IF(AND($E34=サマリー!$B$6,$I34&lt;&gt;""),H34,"")</f>
        <v>0.00486111111111111</v>
      </c>
      <c r="W34" s="35" t="str">
        <f aca="false">IF(AND($S34=サマリー!$B$8,$I34&lt;&gt;""),H34,"")</f>
        <v/>
      </c>
      <c r="X34" s="34" t="n">
        <f aca="false">IF(AND($E34=サマリー!$B$6,$K34&lt;&gt;""),J34,"")</f>
        <v>0.0166435185185185</v>
      </c>
      <c r="Y34" s="35" t="str">
        <f aca="false">IF(AND($S34=サマリー!$B$8,$K34&lt;&gt;""),J34,"")</f>
        <v/>
      </c>
      <c r="Z34" s="34" t="n">
        <f aca="false">IF(AND($E34=サマリー!$B$6,$O34&lt;&gt;""),N34,"")</f>
        <v>0.00896990740740741</v>
      </c>
      <c r="AA34" s="35" t="str">
        <f aca="false">IF(AND($S34=サマリー!$B$8,$O34&lt;&gt;""),N34,"")</f>
        <v/>
      </c>
    </row>
    <row r="35" customFormat="false" ht="15" hidden="false" customHeight="true" outlineLevel="0" collapsed="false">
      <c r="A35" s="32" t="n">
        <v>34</v>
      </c>
      <c r="B35" s="32" t="n">
        <v>154</v>
      </c>
      <c r="C35" s="32" t="s">
        <v>93</v>
      </c>
      <c r="D35" s="32" t="n">
        <v>24</v>
      </c>
      <c r="E35" s="32" t="s">
        <v>47</v>
      </c>
      <c r="F35" s="32" t="s">
        <v>48</v>
      </c>
      <c r="G35" s="33" t="n">
        <v>0.0304861111111111</v>
      </c>
      <c r="H35" s="33" t="n">
        <v>0.00456018518518519</v>
      </c>
      <c r="I35" s="32" t="n">
        <v>12</v>
      </c>
      <c r="J35" s="33" t="n">
        <v>0.0181481481481482</v>
      </c>
      <c r="K35" s="32" t="n">
        <v>72</v>
      </c>
      <c r="L35" s="33" t="n">
        <v>0.0227083333333333</v>
      </c>
      <c r="M35" s="32" t="n">
        <v>46</v>
      </c>
      <c r="N35" s="33" t="n">
        <v>0.00777777777777778</v>
      </c>
      <c r="O35" s="32" t="n">
        <v>26</v>
      </c>
      <c r="P35" s="32"/>
      <c r="Q35" s="32" t="n">
        <v>29</v>
      </c>
      <c r="R35" s="32"/>
      <c r="S35" s="31" t="s">
        <v>72</v>
      </c>
      <c r="T35" s="32" t="n">
        <v>3</v>
      </c>
      <c r="U35" s="32" t="s">
        <v>50</v>
      </c>
      <c r="V35" s="34" t="n">
        <f aca="false">IF(AND($E35=サマリー!$B$6,$I35&lt;&gt;""),H35,"")</f>
        <v>0.00456018518518519</v>
      </c>
      <c r="W35" s="35" t="str">
        <f aca="false">IF(AND($S35=サマリー!$B$8,$I35&lt;&gt;""),H35,"")</f>
        <v/>
      </c>
      <c r="X35" s="34" t="n">
        <f aca="false">IF(AND($E35=サマリー!$B$6,$K35&lt;&gt;""),J35,"")</f>
        <v>0.0181481481481482</v>
      </c>
      <c r="Y35" s="35" t="str">
        <f aca="false">IF(AND($S35=サマリー!$B$8,$K35&lt;&gt;""),J35,"")</f>
        <v/>
      </c>
      <c r="Z35" s="34" t="n">
        <f aca="false">IF(AND($E35=サマリー!$B$6,$O35&lt;&gt;""),N35,"")</f>
        <v>0.00777777777777778</v>
      </c>
      <c r="AA35" s="35" t="str">
        <f aca="false">IF(AND($S35=サマリー!$B$8,$O35&lt;&gt;""),N35,"")</f>
        <v/>
      </c>
    </row>
    <row r="36" customFormat="false" ht="15" hidden="false" customHeight="true" outlineLevel="0" collapsed="false">
      <c r="A36" s="32" t="n">
        <v>35</v>
      </c>
      <c r="B36" s="32" t="n">
        <v>157</v>
      </c>
      <c r="C36" s="32" t="s">
        <v>94</v>
      </c>
      <c r="D36" s="32" t="n">
        <v>51</v>
      </c>
      <c r="E36" s="32" t="s">
        <v>47</v>
      </c>
      <c r="F36" s="32" t="s">
        <v>48</v>
      </c>
      <c r="G36" s="33" t="n">
        <v>0.0305324074074074</v>
      </c>
      <c r="H36" s="33" t="n">
        <v>0.00583333333333333</v>
      </c>
      <c r="I36" s="32" t="n">
        <v>76</v>
      </c>
      <c r="J36" s="33" t="n">
        <v>0.0165277777777778</v>
      </c>
      <c r="K36" s="32" t="n">
        <v>31</v>
      </c>
      <c r="L36" s="33" t="n">
        <v>0.0223611111111111</v>
      </c>
      <c r="M36" s="32" t="n">
        <v>40</v>
      </c>
      <c r="N36" s="33" t="n">
        <v>0.0081712962962963</v>
      </c>
      <c r="O36" s="32" t="n">
        <v>51</v>
      </c>
      <c r="P36" s="32"/>
      <c r="Q36" s="32" t="n">
        <v>30</v>
      </c>
      <c r="R36" s="32"/>
      <c r="S36" s="31" t="s">
        <v>53</v>
      </c>
      <c r="T36" s="32" t="n">
        <v>7</v>
      </c>
      <c r="U36" s="32" t="s">
        <v>50</v>
      </c>
      <c r="V36" s="34" t="n">
        <f aca="false">IF(AND($E36=サマリー!$B$6,$I36&lt;&gt;""),H36,"")</f>
        <v>0.00583333333333333</v>
      </c>
      <c r="W36" s="35" t="str">
        <f aca="false">IF(AND($S36=サマリー!$B$8,$I36&lt;&gt;""),H36,"")</f>
        <v/>
      </c>
      <c r="X36" s="34" t="n">
        <f aca="false">IF(AND($E36=サマリー!$B$6,$K36&lt;&gt;""),J36,"")</f>
        <v>0.0165277777777778</v>
      </c>
      <c r="Y36" s="35" t="str">
        <f aca="false">IF(AND($S36=サマリー!$B$8,$K36&lt;&gt;""),J36,"")</f>
        <v/>
      </c>
      <c r="Z36" s="34" t="n">
        <f aca="false">IF(AND($E36=サマリー!$B$6,$O36&lt;&gt;""),N36,"")</f>
        <v>0.0081712962962963</v>
      </c>
      <c r="AA36" s="35" t="str">
        <f aca="false">IF(AND($S36=サマリー!$B$8,$O36&lt;&gt;""),N36,"")</f>
        <v/>
      </c>
    </row>
    <row r="37" customFormat="false" ht="15" hidden="false" customHeight="true" outlineLevel="0" collapsed="false">
      <c r="A37" s="32" t="n">
        <v>36</v>
      </c>
      <c r="B37" s="32" t="n">
        <v>246</v>
      </c>
      <c r="C37" s="32" t="s">
        <v>95</v>
      </c>
      <c r="D37" s="32" t="n">
        <v>45</v>
      </c>
      <c r="E37" s="32" t="s">
        <v>47</v>
      </c>
      <c r="F37" s="32" t="s">
        <v>48</v>
      </c>
      <c r="G37" s="33" t="n">
        <v>0.0305439814814815</v>
      </c>
      <c r="H37" s="33" t="n">
        <v>0.00530092592592593</v>
      </c>
      <c r="I37" s="32" t="n">
        <v>46</v>
      </c>
      <c r="J37" s="33" t="n">
        <v>0.0163194444444445</v>
      </c>
      <c r="K37" s="32" t="n">
        <v>26</v>
      </c>
      <c r="L37" s="33" t="n">
        <v>0.0216203703703704</v>
      </c>
      <c r="M37" s="32" t="n">
        <v>23</v>
      </c>
      <c r="N37" s="33" t="n">
        <v>0.00892361111111111</v>
      </c>
      <c r="O37" s="32" t="n">
        <v>93</v>
      </c>
      <c r="P37" s="32"/>
      <c r="Q37" s="32" t="n">
        <v>31</v>
      </c>
      <c r="R37" s="32"/>
      <c r="S37" s="31" t="s">
        <v>49</v>
      </c>
      <c r="T37" s="32" t="n">
        <v>16</v>
      </c>
      <c r="U37" s="32" t="s">
        <v>50</v>
      </c>
      <c r="V37" s="34" t="n">
        <f aca="false">IF(AND($E37=サマリー!$B$6,$I37&lt;&gt;""),H37,"")</f>
        <v>0.00530092592592593</v>
      </c>
      <c r="W37" s="34" t="n">
        <f aca="false">IF(AND($S37=サマリー!$B$8,$I37&lt;&gt;""),H37,"")</f>
        <v>0.00530092592592593</v>
      </c>
      <c r="X37" s="34" t="n">
        <f aca="false">IF(AND($E37=サマリー!$B$6,$K37&lt;&gt;""),J37,"")</f>
        <v>0.0163194444444445</v>
      </c>
      <c r="Y37" s="34" t="n">
        <f aca="false">IF(AND($S37=サマリー!$B$8,$K37&lt;&gt;""),J37,"")</f>
        <v>0.0163194444444445</v>
      </c>
      <c r="Z37" s="34" t="n">
        <f aca="false">IF(AND($E37=サマリー!$B$6,$O37&lt;&gt;""),N37,"")</f>
        <v>0.00892361111111111</v>
      </c>
      <c r="AA37" s="34" t="n">
        <f aca="false">IF(AND($S37=サマリー!$B$8,$O37&lt;&gt;""),N37,"")</f>
        <v>0.00892361111111111</v>
      </c>
    </row>
    <row r="38" customFormat="false" ht="15" hidden="false" customHeight="true" outlineLevel="0" collapsed="false">
      <c r="A38" s="32" t="n">
        <v>37</v>
      </c>
      <c r="B38" s="32" t="n">
        <v>533</v>
      </c>
      <c r="C38" s="32" t="s">
        <v>96</v>
      </c>
      <c r="D38" s="32" t="n">
        <v>21</v>
      </c>
      <c r="E38" s="32" t="s">
        <v>47</v>
      </c>
      <c r="F38" s="32" t="s">
        <v>48</v>
      </c>
      <c r="G38" s="33" t="n">
        <v>0.0305787037037037</v>
      </c>
      <c r="H38" s="33" t="n">
        <v>0.00518518518518519</v>
      </c>
      <c r="I38" s="32" t="n">
        <v>41</v>
      </c>
      <c r="J38" s="33" t="n">
        <v>0.0177662037037037</v>
      </c>
      <c r="K38" s="32" t="n">
        <v>59</v>
      </c>
      <c r="L38" s="33" t="n">
        <v>0.0229513888888889</v>
      </c>
      <c r="M38" s="32" t="n">
        <v>49</v>
      </c>
      <c r="N38" s="33" t="n">
        <v>0.00762731481481482</v>
      </c>
      <c r="O38" s="32" t="n">
        <v>20</v>
      </c>
      <c r="P38" s="32"/>
      <c r="Q38" s="32" t="n">
        <v>32</v>
      </c>
      <c r="R38" s="32"/>
      <c r="S38" s="31" t="s">
        <v>72</v>
      </c>
      <c r="T38" s="32" t="n">
        <v>4</v>
      </c>
      <c r="U38" s="32" t="s">
        <v>88</v>
      </c>
      <c r="V38" s="34" t="n">
        <f aca="false">IF(AND($E38=サマリー!$B$6,$I38&lt;&gt;""),H38,"")</f>
        <v>0.00518518518518519</v>
      </c>
      <c r="W38" s="35" t="str">
        <f aca="false">IF(AND($S38=サマリー!$B$8,$I38&lt;&gt;""),H38,"")</f>
        <v/>
      </c>
      <c r="X38" s="34" t="n">
        <f aca="false">IF(AND($E38=サマリー!$B$6,$K38&lt;&gt;""),J38,"")</f>
        <v>0.0177662037037037</v>
      </c>
      <c r="Y38" s="35" t="str">
        <f aca="false">IF(AND($S38=サマリー!$B$8,$K38&lt;&gt;""),J38,"")</f>
        <v/>
      </c>
      <c r="Z38" s="34" t="n">
        <f aca="false">IF(AND($E38=サマリー!$B$6,$O38&lt;&gt;""),N38,"")</f>
        <v>0.00762731481481482</v>
      </c>
      <c r="AA38" s="35" t="str">
        <f aca="false">IF(AND($S38=サマリー!$B$8,$O38&lt;&gt;""),N38,"")</f>
        <v/>
      </c>
    </row>
    <row r="39" customFormat="false" ht="15" hidden="false" customHeight="true" outlineLevel="0" collapsed="false">
      <c r="A39" s="32" t="n">
        <v>38</v>
      </c>
      <c r="B39" s="32" t="n">
        <v>159</v>
      </c>
      <c r="C39" s="32" t="s">
        <v>97</v>
      </c>
      <c r="D39" s="32" t="n">
        <v>53</v>
      </c>
      <c r="E39" s="32" t="s">
        <v>47</v>
      </c>
      <c r="F39" s="32" t="s">
        <v>92</v>
      </c>
      <c r="G39" s="33" t="n">
        <v>0.0307407407407407</v>
      </c>
      <c r="H39" s="33" t="n">
        <v>0.00525462962962963</v>
      </c>
      <c r="I39" s="32" t="n">
        <v>45</v>
      </c>
      <c r="J39" s="33" t="n">
        <v>0.017337962962963</v>
      </c>
      <c r="K39" s="32" t="n">
        <v>50</v>
      </c>
      <c r="L39" s="33" t="n">
        <v>0.0225925925925926</v>
      </c>
      <c r="M39" s="32" t="n">
        <v>42</v>
      </c>
      <c r="N39" s="33" t="n">
        <v>0.00814814814814815</v>
      </c>
      <c r="O39" s="32" t="n">
        <v>47</v>
      </c>
      <c r="P39" s="32"/>
      <c r="Q39" s="32" t="n">
        <v>33</v>
      </c>
      <c r="R39" s="32"/>
      <c r="S39" s="31" t="s">
        <v>53</v>
      </c>
      <c r="T39" s="32" t="n">
        <v>8</v>
      </c>
      <c r="U39" s="32" t="s">
        <v>50</v>
      </c>
      <c r="V39" s="34" t="n">
        <f aca="false">IF(AND($E39=サマリー!$B$6,$I39&lt;&gt;""),H39,"")</f>
        <v>0.00525462962962963</v>
      </c>
      <c r="W39" s="35" t="str">
        <f aca="false">IF(AND($S39=サマリー!$B$8,$I39&lt;&gt;""),H39,"")</f>
        <v/>
      </c>
      <c r="X39" s="34" t="n">
        <f aca="false">IF(AND($E39=サマリー!$B$6,$K39&lt;&gt;""),J39,"")</f>
        <v>0.017337962962963</v>
      </c>
      <c r="Y39" s="35" t="str">
        <f aca="false">IF(AND($S39=サマリー!$B$8,$K39&lt;&gt;""),J39,"")</f>
        <v/>
      </c>
      <c r="Z39" s="34" t="n">
        <f aca="false">IF(AND($E39=サマリー!$B$6,$O39&lt;&gt;""),N39,"")</f>
        <v>0.00814814814814815</v>
      </c>
      <c r="AA39" s="35" t="str">
        <f aca="false">IF(AND($S39=サマリー!$B$8,$O39&lt;&gt;""),N39,"")</f>
        <v/>
      </c>
    </row>
    <row r="40" customFormat="false" ht="15" hidden="false" customHeight="true" outlineLevel="0" collapsed="false">
      <c r="A40" s="32" t="n">
        <v>39</v>
      </c>
      <c r="B40" s="32" t="n">
        <v>503</v>
      </c>
      <c r="C40" s="32" t="s">
        <v>98</v>
      </c>
      <c r="D40" s="32" t="n">
        <v>43</v>
      </c>
      <c r="E40" s="32" t="s">
        <v>47</v>
      </c>
      <c r="F40" s="32" t="s">
        <v>48</v>
      </c>
      <c r="G40" s="33" t="n">
        <v>0.030775462962963</v>
      </c>
      <c r="H40" s="33" t="n">
        <v>0.00458333333333333</v>
      </c>
      <c r="I40" s="32" t="n">
        <v>14</v>
      </c>
      <c r="J40" s="33" t="n">
        <v>0.0176273148148148</v>
      </c>
      <c r="K40" s="32" t="n">
        <v>54</v>
      </c>
      <c r="L40" s="33" t="n">
        <v>0.0222106481481482</v>
      </c>
      <c r="M40" s="32" t="n">
        <v>33</v>
      </c>
      <c r="N40" s="33" t="n">
        <v>0.00856481481481482</v>
      </c>
      <c r="O40" s="32" t="n">
        <v>71</v>
      </c>
      <c r="P40" s="32"/>
      <c r="Q40" s="32" t="n">
        <v>34</v>
      </c>
      <c r="R40" s="32"/>
      <c r="S40" s="31" t="s">
        <v>49</v>
      </c>
      <c r="T40" s="32" t="n">
        <v>17</v>
      </c>
      <c r="U40" s="31" t="s">
        <v>67</v>
      </c>
      <c r="V40" s="34" t="n">
        <f aca="false">IF(AND($E40=サマリー!$B$6,$I40&lt;&gt;""),H40,"")</f>
        <v>0.00458333333333333</v>
      </c>
      <c r="W40" s="34" t="n">
        <f aca="false">IF(AND($S40=サマリー!$B$8,$I40&lt;&gt;""),H40,"")</f>
        <v>0.00458333333333333</v>
      </c>
      <c r="X40" s="34" t="n">
        <f aca="false">IF(AND($E40=サマリー!$B$6,$K40&lt;&gt;""),J40,"")</f>
        <v>0.0176273148148148</v>
      </c>
      <c r="Y40" s="34" t="n">
        <f aca="false">IF(AND($S40=サマリー!$B$8,$K40&lt;&gt;""),J40,"")</f>
        <v>0.0176273148148148</v>
      </c>
      <c r="Z40" s="34" t="n">
        <f aca="false">IF(AND($E40=サマリー!$B$6,$O40&lt;&gt;""),N40,"")</f>
        <v>0.00856481481481482</v>
      </c>
      <c r="AA40" s="34" t="n">
        <f aca="false">IF(AND($S40=サマリー!$B$8,$O40&lt;&gt;""),N40,"")</f>
        <v>0.00856481481481482</v>
      </c>
    </row>
    <row r="41" customFormat="false" ht="15" hidden="false" customHeight="true" outlineLevel="0" collapsed="false">
      <c r="A41" s="32" t="n">
        <v>40</v>
      </c>
      <c r="B41" s="32" t="n">
        <v>559</v>
      </c>
      <c r="C41" s="32" t="s">
        <v>99</v>
      </c>
      <c r="D41" s="32" t="n">
        <v>54</v>
      </c>
      <c r="E41" s="32" t="s">
        <v>47</v>
      </c>
      <c r="F41" s="32" t="s">
        <v>48</v>
      </c>
      <c r="G41" s="33" t="n">
        <v>0.0308912037037037</v>
      </c>
      <c r="H41" s="33" t="n">
        <v>0.0055787037037037</v>
      </c>
      <c r="I41" s="32" t="n">
        <v>64</v>
      </c>
      <c r="J41" s="33" t="n">
        <v>0.0174537037037037</v>
      </c>
      <c r="K41" s="32" t="n">
        <v>51</v>
      </c>
      <c r="L41" s="33" t="n">
        <v>0.0230324074074074</v>
      </c>
      <c r="M41" s="32" t="n">
        <v>50</v>
      </c>
      <c r="N41" s="33" t="n">
        <v>0.0078587962962963</v>
      </c>
      <c r="O41" s="32" t="n">
        <v>31</v>
      </c>
      <c r="P41" s="32"/>
      <c r="Q41" s="32" t="n">
        <v>35</v>
      </c>
      <c r="R41" s="32"/>
      <c r="S41" s="31" t="s">
        <v>53</v>
      </c>
      <c r="T41" s="32" t="n">
        <v>9</v>
      </c>
      <c r="U41" s="32" t="s">
        <v>88</v>
      </c>
      <c r="V41" s="34" t="n">
        <f aca="false">IF(AND($E41=サマリー!$B$6,$I41&lt;&gt;""),H41,"")</f>
        <v>0.0055787037037037</v>
      </c>
      <c r="W41" s="35" t="str">
        <f aca="false">IF(AND($S41=サマリー!$B$8,$I41&lt;&gt;""),H41,"")</f>
        <v/>
      </c>
      <c r="X41" s="34" t="n">
        <f aca="false">IF(AND($E41=サマリー!$B$6,$K41&lt;&gt;""),J41,"")</f>
        <v>0.0174537037037037</v>
      </c>
      <c r="Y41" s="35" t="str">
        <f aca="false">IF(AND($S41=サマリー!$B$8,$K41&lt;&gt;""),J41,"")</f>
        <v/>
      </c>
      <c r="Z41" s="34" t="n">
        <f aca="false">IF(AND($E41=サマリー!$B$6,$O41&lt;&gt;""),N41,"")</f>
        <v>0.0078587962962963</v>
      </c>
      <c r="AA41" s="35" t="str">
        <f aca="false">IF(AND($S41=サマリー!$B$8,$O41&lt;&gt;""),N41,"")</f>
        <v/>
      </c>
    </row>
    <row r="42" customFormat="false" ht="15" hidden="false" customHeight="true" outlineLevel="0" collapsed="false">
      <c r="A42" s="32" t="n">
        <v>41</v>
      </c>
      <c r="B42" s="32" t="n">
        <v>308</v>
      </c>
      <c r="C42" s="32" t="s">
        <v>100</v>
      </c>
      <c r="D42" s="32" t="n">
        <v>39</v>
      </c>
      <c r="E42" s="32" t="s">
        <v>47</v>
      </c>
      <c r="F42" s="32" t="s">
        <v>48</v>
      </c>
      <c r="G42" s="33" t="n">
        <v>0.0308912037037037</v>
      </c>
      <c r="H42" s="33" t="n">
        <v>0.00545138888888889</v>
      </c>
      <c r="I42" s="32" t="n">
        <v>54</v>
      </c>
      <c r="J42" s="33" t="n">
        <v>0.0162615740740741</v>
      </c>
      <c r="K42" s="32" t="n">
        <v>23</v>
      </c>
      <c r="L42" s="33" t="n">
        <v>0.021712962962963</v>
      </c>
      <c r="M42" s="32" t="n">
        <v>26</v>
      </c>
      <c r="N42" s="33" t="n">
        <v>0.00917824074074074</v>
      </c>
      <c r="O42" s="32" t="n">
        <v>110</v>
      </c>
      <c r="P42" s="32"/>
      <c r="Q42" s="32" t="n">
        <v>36</v>
      </c>
      <c r="R42" s="32"/>
      <c r="S42" s="31" t="s">
        <v>49</v>
      </c>
      <c r="T42" s="32" t="n">
        <v>18</v>
      </c>
      <c r="U42" s="32" t="s">
        <v>50</v>
      </c>
      <c r="V42" s="34" t="n">
        <f aca="false">IF(AND($E42=サマリー!$B$6,$I42&lt;&gt;""),H42,"")</f>
        <v>0.00545138888888889</v>
      </c>
      <c r="W42" s="34" t="n">
        <f aca="false">IF(AND($S42=サマリー!$B$8,$I42&lt;&gt;""),H42,"")</f>
        <v>0.00545138888888889</v>
      </c>
      <c r="X42" s="34" t="n">
        <f aca="false">IF(AND($E42=サマリー!$B$6,$K42&lt;&gt;""),J42,"")</f>
        <v>0.0162615740740741</v>
      </c>
      <c r="Y42" s="34" t="n">
        <f aca="false">IF(AND($S42=サマリー!$B$8,$K42&lt;&gt;""),J42,"")</f>
        <v>0.0162615740740741</v>
      </c>
      <c r="Z42" s="34" t="n">
        <f aca="false">IF(AND($E42=サマリー!$B$6,$O42&lt;&gt;""),N42,"")</f>
        <v>0.00917824074074074</v>
      </c>
      <c r="AA42" s="34" t="n">
        <f aca="false">IF(AND($S42=サマリー!$B$8,$O42&lt;&gt;""),N42,"")</f>
        <v>0.00917824074074074</v>
      </c>
    </row>
    <row r="43" customFormat="false" ht="15" hidden="false" customHeight="true" outlineLevel="0" collapsed="false">
      <c r="A43" s="32" t="n">
        <v>42</v>
      </c>
      <c r="B43" s="32" t="n">
        <v>109</v>
      </c>
      <c r="C43" s="32" t="s">
        <v>101</v>
      </c>
      <c r="D43" s="32" t="n">
        <v>51</v>
      </c>
      <c r="E43" s="32" t="s">
        <v>47</v>
      </c>
      <c r="F43" s="32" t="s">
        <v>48</v>
      </c>
      <c r="G43" s="33" t="n">
        <v>0.0310416666666667</v>
      </c>
      <c r="H43" s="33" t="n">
        <v>0.00537037037037037</v>
      </c>
      <c r="I43" s="32" t="n">
        <v>50</v>
      </c>
      <c r="J43" s="33" t="n">
        <v>0.0169791666666667</v>
      </c>
      <c r="K43" s="32" t="n">
        <v>37</v>
      </c>
      <c r="L43" s="33" t="n">
        <v>0.022349537037037</v>
      </c>
      <c r="M43" s="32" t="n">
        <v>39</v>
      </c>
      <c r="N43" s="33" t="n">
        <v>0.00869212962962963</v>
      </c>
      <c r="O43" s="32" t="n">
        <v>76</v>
      </c>
      <c r="P43" s="32"/>
      <c r="Q43" s="32" t="n">
        <v>37</v>
      </c>
      <c r="R43" s="32"/>
      <c r="S43" s="31" t="s">
        <v>53</v>
      </c>
      <c r="T43" s="32" t="n">
        <v>10</v>
      </c>
      <c r="U43" s="32" t="s">
        <v>50</v>
      </c>
      <c r="V43" s="34" t="n">
        <f aca="false">IF(AND($E43=サマリー!$B$6,$I43&lt;&gt;""),H43,"")</f>
        <v>0.00537037037037037</v>
      </c>
      <c r="W43" s="35" t="str">
        <f aca="false">IF(AND($S43=サマリー!$B$8,$I43&lt;&gt;""),H43,"")</f>
        <v/>
      </c>
      <c r="X43" s="34" t="n">
        <f aca="false">IF(AND($E43=サマリー!$B$6,$K43&lt;&gt;""),J43,"")</f>
        <v>0.0169791666666667</v>
      </c>
      <c r="Y43" s="35" t="str">
        <f aca="false">IF(AND($S43=サマリー!$B$8,$K43&lt;&gt;""),J43,"")</f>
        <v/>
      </c>
      <c r="Z43" s="34" t="n">
        <f aca="false">IF(AND($E43=サマリー!$B$6,$O43&lt;&gt;""),N43,"")</f>
        <v>0.00869212962962963</v>
      </c>
      <c r="AA43" s="35" t="str">
        <f aca="false">IF(AND($S43=サマリー!$B$8,$O43&lt;&gt;""),N43,"")</f>
        <v/>
      </c>
    </row>
    <row r="44" customFormat="false" ht="15" hidden="false" customHeight="true" outlineLevel="0" collapsed="false">
      <c r="A44" s="32" t="n">
        <v>43</v>
      </c>
      <c r="B44" s="32" t="n">
        <v>225</v>
      </c>
      <c r="C44" s="32" t="s">
        <v>102</v>
      </c>
      <c r="D44" s="32" t="n">
        <v>65</v>
      </c>
      <c r="E44" s="32" t="s">
        <v>47</v>
      </c>
      <c r="F44" s="32" t="s">
        <v>103</v>
      </c>
      <c r="G44" s="33" t="n">
        <v>0.0311574074074074</v>
      </c>
      <c r="H44" s="33" t="n">
        <v>0.005</v>
      </c>
      <c r="I44" s="32" t="n">
        <v>32</v>
      </c>
      <c r="J44" s="33" t="n">
        <v>0.0167708333333333</v>
      </c>
      <c r="K44" s="32" t="n">
        <v>34</v>
      </c>
      <c r="L44" s="33" t="n">
        <v>0.0217708333333333</v>
      </c>
      <c r="M44" s="32" t="n">
        <v>28</v>
      </c>
      <c r="N44" s="33" t="n">
        <v>0.00938657407407407</v>
      </c>
      <c r="O44" s="32" t="n">
        <v>121</v>
      </c>
      <c r="P44" s="32"/>
      <c r="Q44" s="32" t="n">
        <v>38</v>
      </c>
      <c r="R44" s="32"/>
      <c r="S44" s="31" t="s">
        <v>53</v>
      </c>
      <c r="T44" s="32" t="n">
        <v>11</v>
      </c>
      <c r="U44" s="32" t="s">
        <v>50</v>
      </c>
      <c r="V44" s="34" t="n">
        <f aca="false">IF(AND($E44=サマリー!$B$6,$I44&lt;&gt;""),H44,"")</f>
        <v>0.005</v>
      </c>
      <c r="W44" s="35" t="str">
        <f aca="false">IF(AND($S44=サマリー!$B$8,$I44&lt;&gt;""),H44,"")</f>
        <v/>
      </c>
      <c r="X44" s="34" t="n">
        <f aca="false">IF(AND($E44=サマリー!$B$6,$K44&lt;&gt;""),J44,"")</f>
        <v>0.0167708333333333</v>
      </c>
      <c r="Y44" s="35" t="str">
        <f aca="false">IF(AND($S44=サマリー!$B$8,$K44&lt;&gt;""),J44,"")</f>
        <v/>
      </c>
      <c r="Z44" s="34" t="n">
        <f aca="false">IF(AND($E44=サマリー!$B$6,$O44&lt;&gt;""),N44,"")</f>
        <v>0.00938657407407407</v>
      </c>
      <c r="AA44" s="35" t="str">
        <f aca="false">IF(AND($S44=サマリー!$B$8,$O44&lt;&gt;""),N44,"")</f>
        <v/>
      </c>
    </row>
    <row r="45" customFormat="false" ht="15" hidden="false" customHeight="true" outlineLevel="0" collapsed="false">
      <c r="A45" s="32" t="n">
        <v>44</v>
      </c>
      <c r="B45" s="32" t="n">
        <v>312</v>
      </c>
      <c r="C45" s="32" t="s">
        <v>104</v>
      </c>
      <c r="D45" s="32" t="n">
        <v>30</v>
      </c>
      <c r="E45" s="32" t="s">
        <v>47</v>
      </c>
      <c r="F45" s="32" t="s">
        <v>48</v>
      </c>
      <c r="G45" s="33" t="n">
        <v>0.031400462962963</v>
      </c>
      <c r="H45" s="33" t="n">
        <v>0.0062962962962963</v>
      </c>
      <c r="I45" s="32" t="n">
        <v>127</v>
      </c>
      <c r="J45" s="33" t="n">
        <v>0.0177546296296296</v>
      </c>
      <c r="K45" s="32" t="n">
        <v>58</v>
      </c>
      <c r="L45" s="33" t="n">
        <v>0.0240509259259259</v>
      </c>
      <c r="M45" s="32" t="n">
        <v>73</v>
      </c>
      <c r="N45" s="33" t="n">
        <v>0.00734953703703704</v>
      </c>
      <c r="O45" s="32" t="n">
        <v>12</v>
      </c>
      <c r="P45" s="32"/>
      <c r="Q45" s="32" t="n">
        <v>39</v>
      </c>
      <c r="R45" s="32"/>
      <c r="S45" s="31" t="s">
        <v>49</v>
      </c>
      <c r="T45" s="32" t="n">
        <v>19</v>
      </c>
      <c r="U45" s="32" t="s">
        <v>50</v>
      </c>
      <c r="V45" s="34" t="n">
        <f aca="false">IF(AND($E45=サマリー!$B$6,$I45&lt;&gt;""),H45,"")</f>
        <v>0.0062962962962963</v>
      </c>
      <c r="W45" s="34" t="n">
        <f aca="false">IF(AND($S45=サマリー!$B$8,$I45&lt;&gt;""),H45,"")</f>
        <v>0.0062962962962963</v>
      </c>
      <c r="X45" s="34" t="n">
        <f aca="false">IF(AND($E45=サマリー!$B$6,$K45&lt;&gt;""),J45,"")</f>
        <v>0.0177546296296296</v>
      </c>
      <c r="Y45" s="34" t="n">
        <f aca="false">IF(AND($S45=サマリー!$B$8,$K45&lt;&gt;""),J45,"")</f>
        <v>0.0177546296296296</v>
      </c>
      <c r="Z45" s="34" t="n">
        <f aca="false">IF(AND($E45=サマリー!$B$6,$O45&lt;&gt;""),N45,"")</f>
        <v>0.00734953703703704</v>
      </c>
      <c r="AA45" s="34" t="n">
        <f aca="false">IF(AND($S45=サマリー!$B$8,$O45&lt;&gt;""),N45,"")</f>
        <v>0.00734953703703704</v>
      </c>
    </row>
    <row r="46" customFormat="false" ht="15" hidden="false" customHeight="true" outlineLevel="0" collapsed="false">
      <c r="A46" s="32" t="n">
        <v>45</v>
      </c>
      <c r="B46" s="32" t="n">
        <v>144</v>
      </c>
      <c r="C46" s="32" t="s">
        <v>105</v>
      </c>
      <c r="D46" s="32" t="n">
        <v>49</v>
      </c>
      <c r="E46" s="32" t="s">
        <v>47</v>
      </c>
      <c r="F46" s="32" t="s">
        <v>92</v>
      </c>
      <c r="G46" s="33" t="n">
        <v>0.0314930555555556</v>
      </c>
      <c r="H46" s="33" t="n">
        <v>0.00579861111111111</v>
      </c>
      <c r="I46" s="32" t="n">
        <v>73</v>
      </c>
      <c r="J46" s="33" t="n">
        <v>0.0160532407407407</v>
      </c>
      <c r="K46" s="32" t="n">
        <v>18</v>
      </c>
      <c r="L46" s="33" t="n">
        <v>0.0218518518518519</v>
      </c>
      <c r="M46" s="32" t="n">
        <v>29</v>
      </c>
      <c r="N46" s="33" t="n">
        <v>0.0096412037037037</v>
      </c>
      <c r="O46" s="32" t="n">
        <v>133</v>
      </c>
      <c r="P46" s="32"/>
      <c r="Q46" s="32" t="n">
        <v>40</v>
      </c>
      <c r="R46" s="32"/>
      <c r="S46" s="31" t="s">
        <v>49</v>
      </c>
      <c r="T46" s="32" t="n">
        <v>20</v>
      </c>
      <c r="U46" s="32" t="s">
        <v>50</v>
      </c>
      <c r="V46" s="34" t="n">
        <f aca="false">IF(AND($E46=サマリー!$B$6,$I46&lt;&gt;""),H46,"")</f>
        <v>0.00579861111111111</v>
      </c>
      <c r="W46" s="34" t="n">
        <f aca="false">IF(AND($S46=サマリー!$B$8,$I46&lt;&gt;""),H46,"")</f>
        <v>0.00579861111111111</v>
      </c>
      <c r="X46" s="34" t="n">
        <f aca="false">IF(AND($E46=サマリー!$B$6,$K46&lt;&gt;""),J46,"")</f>
        <v>0.0160532407407407</v>
      </c>
      <c r="Y46" s="34" t="n">
        <f aca="false">IF(AND($S46=サマリー!$B$8,$K46&lt;&gt;""),J46,"")</f>
        <v>0.0160532407407407</v>
      </c>
      <c r="Z46" s="34" t="n">
        <f aca="false">IF(AND($E46=サマリー!$B$6,$O46&lt;&gt;""),N46,"")</f>
        <v>0.0096412037037037</v>
      </c>
      <c r="AA46" s="34" t="n">
        <f aca="false">IF(AND($S46=サマリー!$B$8,$O46&lt;&gt;""),N46,"")</f>
        <v>0.0096412037037037</v>
      </c>
    </row>
    <row r="47" customFormat="false" ht="15" hidden="false" customHeight="true" outlineLevel="0" collapsed="false">
      <c r="A47" s="32" t="n">
        <v>46</v>
      </c>
      <c r="B47" s="32" t="n">
        <v>314</v>
      </c>
      <c r="C47" s="32" t="s">
        <v>106</v>
      </c>
      <c r="D47" s="32" t="n">
        <v>25</v>
      </c>
      <c r="E47" s="32" t="s">
        <v>47</v>
      </c>
      <c r="F47" s="32" t="s">
        <v>48</v>
      </c>
      <c r="G47" s="33" t="n">
        <v>0.0318402777777778</v>
      </c>
      <c r="H47" s="33" t="n">
        <v>0.00645833333333333</v>
      </c>
      <c r="I47" s="32" t="n">
        <v>144</v>
      </c>
      <c r="J47" s="33" t="n">
        <v>0.0170717592592593</v>
      </c>
      <c r="K47" s="32" t="n">
        <v>41</v>
      </c>
      <c r="L47" s="33" t="n">
        <v>0.0235300925925926</v>
      </c>
      <c r="M47" s="32" t="n">
        <v>60</v>
      </c>
      <c r="N47" s="33" t="n">
        <v>0.00831018518518518</v>
      </c>
      <c r="O47" s="32" t="n">
        <v>57</v>
      </c>
      <c r="P47" s="32"/>
      <c r="Q47" s="32" t="n">
        <v>41</v>
      </c>
      <c r="R47" s="32"/>
      <c r="S47" s="31" t="s">
        <v>72</v>
      </c>
      <c r="T47" s="32" t="n">
        <v>5</v>
      </c>
      <c r="U47" s="32" t="s">
        <v>50</v>
      </c>
      <c r="V47" s="34" t="n">
        <f aca="false">IF(AND($E47=サマリー!$B$6,$I47&lt;&gt;""),H47,"")</f>
        <v>0.00645833333333333</v>
      </c>
      <c r="W47" s="35" t="str">
        <f aca="false">IF(AND($S47=サマリー!$B$8,$I47&lt;&gt;""),H47,"")</f>
        <v/>
      </c>
      <c r="X47" s="34" t="n">
        <f aca="false">IF(AND($E47=サマリー!$B$6,$K47&lt;&gt;""),J47,"")</f>
        <v>0.0170717592592593</v>
      </c>
      <c r="Y47" s="35" t="str">
        <f aca="false">IF(AND($S47=サマリー!$B$8,$K47&lt;&gt;""),J47,"")</f>
        <v/>
      </c>
      <c r="Z47" s="34" t="n">
        <f aca="false">IF(AND($E47=サマリー!$B$6,$O47&lt;&gt;""),N47,"")</f>
        <v>0.00831018518518518</v>
      </c>
      <c r="AA47" s="35" t="str">
        <f aca="false">IF(AND($S47=サマリー!$B$8,$O47&lt;&gt;""),N47,"")</f>
        <v/>
      </c>
    </row>
    <row r="48" customFormat="false" ht="15" hidden="false" customHeight="true" outlineLevel="0" collapsed="false">
      <c r="A48" s="32" t="n">
        <v>47</v>
      </c>
      <c r="B48" s="32" t="n">
        <v>433</v>
      </c>
      <c r="C48" s="32" t="s">
        <v>107</v>
      </c>
      <c r="D48" s="32" t="n">
        <v>58</v>
      </c>
      <c r="E48" s="32" t="s">
        <v>47</v>
      </c>
      <c r="F48" s="32" t="s">
        <v>48</v>
      </c>
      <c r="G48" s="33" t="n">
        <v>0.0319097222222222</v>
      </c>
      <c r="H48" s="33" t="n">
        <v>0.00681712962962963</v>
      </c>
      <c r="I48" s="32" t="n">
        <v>170</v>
      </c>
      <c r="J48" s="33" t="n">
        <v>0.0171180555555556</v>
      </c>
      <c r="K48" s="32" t="n">
        <v>44</v>
      </c>
      <c r="L48" s="33" t="n">
        <v>0.0239351851851852</v>
      </c>
      <c r="M48" s="32" t="n">
        <v>66</v>
      </c>
      <c r="N48" s="33" t="n">
        <v>0.00797453703703704</v>
      </c>
      <c r="O48" s="32" t="n">
        <v>37</v>
      </c>
      <c r="P48" s="32"/>
      <c r="Q48" s="32" t="n">
        <v>42</v>
      </c>
      <c r="R48" s="32"/>
      <c r="S48" s="31" t="s">
        <v>53</v>
      </c>
      <c r="T48" s="32" t="n">
        <v>12</v>
      </c>
      <c r="U48" s="32" t="s">
        <v>50</v>
      </c>
      <c r="V48" s="34" t="n">
        <f aca="false">IF(AND($E48=サマリー!$B$6,$I48&lt;&gt;""),H48,"")</f>
        <v>0.00681712962962963</v>
      </c>
      <c r="W48" s="35" t="str">
        <f aca="false">IF(AND($S48=サマリー!$B$8,$I48&lt;&gt;""),H48,"")</f>
        <v/>
      </c>
      <c r="X48" s="34" t="n">
        <f aca="false">IF(AND($E48=サマリー!$B$6,$K48&lt;&gt;""),J48,"")</f>
        <v>0.0171180555555556</v>
      </c>
      <c r="Y48" s="35" t="str">
        <f aca="false">IF(AND($S48=サマリー!$B$8,$K48&lt;&gt;""),J48,"")</f>
        <v/>
      </c>
      <c r="Z48" s="34" t="n">
        <f aca="false">IF(AND($E48=サマリー!$B$6,$O48&lt;&gt;""),N48,"")</f>
        <v>0.00797453703703704</v>
      </c>
      <c r="AA48" s="35" t="str">
        <f aca="false">IF(AND($S48=サマリー!$B$8,$O48&lt;&gt;""),N48,"")</f>
        <v/>
      </c>
    </row>
    <row r="49" customFormat="false" ht="15" hidden="false" customHeight="true" outlineLevel="0" collapsed="false">
      <c r="A49" s="32" t="n">
        <v>48</v>
      </c>
      <c r="B49" s="32" t="n">
        <v>148</v>
      </c>
      <c r="C49" s="32" t="s">
        <v>108</v>
      </c>
      <c r="D49" s="32" t="n">
        <v>49</v>
      </c>
      <c r="E49" s="32" t="s">
        <v>47</v>
      </c>
      <c r="F49" s="32" t="s">
        <v>48</v>
      </c>
      <c r="G49" s="33" t="n">
        <v>0.0320138888888889</v>
      </c>
      <c r="H49" s="33" t="n">
        <v>0.00631944444444444</v>
      </c>
      <c r="I49" s="32" t="n">
        <v>132</v>
      </c>
      <c r="J49" s="33" t="n">
        <v>0.0162384259259259</v>
      </c>
      <c r="K49" s="32" t="n">
        <v>22</v>
      </c>
      <c r="L49" s="33" t="n">
        <v>0.0225578703703704</v>
      </c>
      <c r="M49" s="32" t="n">
        <v>41</v>
      </c>
      <c r="N49" s="33" t="n">
        <v>0.00945601851851852</v>
      </c>
      <c r="O49" s="32" t="n">
        <v>125</v>
      </c>
      <c r="P49" s="32"/>
      <c r="Q49" s="32" t="n">
        <v>43</v>
      </c>
      <c r="R49" s="32"/>
      <c r="S49" s="31" t="s">
        <v>49</v>
      </c>
      <c r="T49" s="32" t="n">
        <v>21</v>
      </c>
      <c r="U49" s="32" t="s">
        <v>50</v>
      </c>
      <c r="V49" s="34" t="n">
        <f aca="false">IF(AND($E49=サマリー!$B$6,$I49&lt;&gt;""),H49,"")</f>
        <v>0.00631944444444444</v>
      </c>
      <c r="W49" s="34" t="n">
        <f aca="false">IF(AND($S49=サマリー!$B$8,$I49&lt;&gt;""),H49,"")</f>
        <v>0.00631944444444444</v>
      </c>
      <c r="X49" s="34" t="n">
        <f aca="false">IF(AND($E49=サマリー!$B$6,$K49&lt;&gt;""),J49,"")</f>
        <v>0.0162384259259259</v>
      </c>
      <c r="Y49" s="34" t="n">
        <f aca="false">IF(AND($S49=サマリー!$B$8,$K49&lt;&gt;""),J49,"")</f>
        <v>0.0162384259259259</v>
      </c>
      <c r="Z49" s="34" t="n">
        <f aca="false">IF(AND($E49=サマリー!$B$6,$O49&lt;&gt;""),N49,"")</f>
        <v>0.00945601851851852</v>
      </c>
      <c r="AA49" s="34" t="n">
        <f aca="false">IF(AND($S49=サマリー!$B$8,$O49&lt;&gt;""),N49,"")</f>
        <v>0.00945601851851852</v>
      </c>
    </row>
    <row r="50" customFormat="false" ht="15" hidden="false" customHeight="true" outlineLevel="0" collapsed="false">
      <c r="A50" s="32" t="n">
        <v>49</v>
      </c>
      <c r="B50" s="32" t="n">
        <v>219</v>
      </c>
      <c r="C50" s="32" t="s">
        <v>109</v>
      </c>
      <c r="D50" s="32" t="n">
        <v>43</v>
      </c>
      <c r="E50" s="32" t="s">
        <v>47</v>
      </c>
      <c r="F50" s="32" t="s">
        <v>48</v>
      </c>
      <c r="G50" s="33" t="n">
        <v>0.0322569444444444</v>
      </c>
      <c r="H50" s="33" t="n">
        <v>0.00503472222222222</v>
      </c>
      <c r="I50" s="32" t="n">
        <v>34</v>
      </c>
      <c r="J50" s="33" t="n">
        <v>0.0172800925925926</v>
      </c>
      <c r="K50" s="32" t="n">
        <v>49</v>
      </c>
      <c r="L50" s="33" t="n">
        <v>0.0223148148148148</v>
      </c>
      <c r="M50" s="32" t="n">
        <v>37</v>
      </c>
      <c r="N50" s="33" t="n">
        <v>0.00994212962962963</v>
      </c>
      <c r="O50" s="32" t="n">
        <v>145</v>
      </c>
      <c r="P50" s="32"/>
      <c r="Q50" s="32" t="n">
        <v>44</v>
      </c>
      <c r="R50" s="32"/>
      <c r="S50" s="31" t="s">
        <v>49</v>
      </c>
      <c r="T50" s="32" t="n">
        <v>22</v>
      </c>
      <c r="U50" s="32" t="s">
        <v>50</v>
      </c>
      <c r="V50" s="34" t="n">
        <f aca="false">IF(AND($E50=サマリー!$B$6,$I50&lt;&gt;""),H50,"")</f>
        <v>0.00503472222222222</v>
      </c>
      <c r="W50" s="34" t="n">
        <f aca="false">IF(AND($S50=サマリー!$B$8,$I50&lt;&gt;""),H50,"")</f>
        <v>0.00503472222222222</v>
      </c>
      <c r="X50" s="34" t="n">
        <f aca="false">IF(AND($E50=サマリー!$B$6,$K50&lt;&gt;""),J50,"")</f>
        <v>0.0172800925925926</v>
      </c>
      <c r="Y50" s="34" t="n">
        <f aca="false">IF(AND($S50=サマリー!$B$8,$K50&lt;&gt;""),J50,"")</f>
        <v>0.0172800925925926</v>
      </c>
      <c r="Z50" s="34" t="n">
        <f aca="false">IF(AND($E50=サマリー!$B$6,$O50&lt;&gt;""),N50,"")</f>
        <v>0.00994212962962963</v>
      </c>
      <c r="AA50" s="34" t="n">
        <f aca="false">IF(AND($S50=サマリー!$B$8,$O50&lt;&gt;""),N50,"")</f>
        <v>0.00994212962962963</v>
      </c>
    </row>
    <row r="51" customFormat="false" ht="15" hidden="false" customHeight="true" outlineLevel="0" collapsed="false">
      <c r="A51" s="32" t="n">
        <v>50</v>
      </c>
      <c r="B51" s="32" t="n">
        <v>121</v>
      </c>
      <c r="C51" s="32" t="s">
        <v>110</v>
      </c>
      <c r="D51" s="32" t="n">
        <v>38</v>
      </c>
      <c r="E51" s="32" t="s">
        <v>47</v>
      </c>
      <c r="F51" s="32" t="s">
        <v>48</v>
      </c>
      <c r="G51" s="33" t="n">
        <v>0.0323263888888889</v>
      </c>
      <c r="H51" s="33" t="n">
        <v>0.00498842592592593</v>
      </c>
      <c r="I51" s="32" t="n">
        <v>31</v>
      </c>
      <c r="J51" s="33" t="n">
        <v>0.0170023148148148</v>
      </c>
      <c r="K51" s="32" t="n">
        <v>40</v>
      </c>
      <c r="L51" s="33" t="n">
        <v>0.0219907407407407</v>
      </c>
      <c r="M51" s="32" t="n">
        <v>31</v>
      </c>
      <c r="N51" s="33" t="n">
        <v>0.0103356481481482</v>
      </c>
      <c r="O51" s="32" t="n">
        <v>168</v>
      </c>
      <c r="P51" s="32"/>
      <c r="Q51" s="32" t="n">
        <v>45</v>
      </c>
      <c r="R51" s="32"/>
      <c r="S51" s="31" t="s">
        <v>49</v>
      </c>
      <c r="T51" s="32" t="n">
        <v>23</v>
      </c>
      <c r="U51" s="32" t="s">
        <v>50</v>
      </c>
      <c r="V51" s="34" t="n">
        <f aca="false">IF(AND($E51=サマリー!$B$6,$I51&lt;&gt;""),H51,"")</f>
        <v>0.00498842592592593</v>
      </c>
      <c r="W51" s="34" t="n">
        <f aca="false">IF(AND($S51=サマリー!$B$8,$I51&lt;&gt;""),H51,"")</f>
        <v>0.00498842592592593</v>
      </c>
      <c r="X51" s="34" t="n">
        <f aca="false">IF(AND($E51=サマリー!$B$6,$K51&lt;&gt;""),J51,"")</f>
        <v>0.0170023148148148</v>
      </c>
      <c r="Y51" s="34" t="n">
        <f aca="false">IF(AND($S51=サマリー!$B$8,$K51&lt;&gt;""),J51,"")</f>
        <v>0.0170023148148148</v>
      </c>
      <c r="Z51" s="34" t="n">
        <f aca="false">IF(AND($E51=サマリー!$B$6,$O51&lt;&gt;""),N51,"")</f>
        <v>0.0103356481481482</v>
      </c>
      <c r="AA51" s="34" t="n">
        <f aca="false">IF(AND($S51=サマリー!$B$8,$O51&lt;&gt;""),N51,"")</f>
        <v>0.0103356481481482</v>
      </c>
    </row>
    <row r="52" customFormat="false" ht="15" hidden="false" customHeight="true" outlineLevel="0" collapsed="false">
      <c r="A52" s="32" t="n">
        <v>51</v>
      </c>
      <c r="B52" s="32" t="n">
        <v>249</v>
      </c>
      <c r="C52" s="32" t="s">
        <v>111</v>
      </c>
      <c r="D52" s="32" t="n">
        <v>57</v>
      </c>
      <c r="E52" s="32" t="s">
        <v>47</v>
      </c>
      <c r="F52" s="32" t="s">
        <v>48</v>
      </c>
      <c r="G52" s="33" t="n">
        <v>0.032337962962963</v>
      </c>
      <c r="H52" s="33" t="n">
        <v>0.00623842592592593</v>
      </c>
      <c r="I52" s="32" t="n">
        <v>122</v>
      </c>
      <c r="J52" s="33" t="n">
        <v>0.0169791666666667</v>
      </c>
      <c r="K52" s="32" t="n">
        <v>36</v>
      </c>
      <c r="L52" s="33" t="n">
        <v>0.0232175925925926</v>
      </c>
      <c r="M52" s="32" t="n">
        <v>56</v>
      </c>
      <c r="N52" s="33" t="n">
        <v>0.00912037037037037</v>
      </c>
      <c r="O52" s="32" t="n">
        <v>106</v>
      </c>
      <c r="P52" s="32"/>
      <c r="Q52" s="32" t="n">
        <v>46</v>
      </c>
      <c r="R52" s="32"/>
      <c r="S52" s="31" t="s">
        <v>53</v>
      </c>
      <c r="T52" s="32" t="n">
        <v>13</v>
      </c>
      <c r="U52" s="32" t="s">
        <v>50</v>
      </c>
      <c r="V52" s="34" t="n">
        <f aca="false">IF(AND($E52=サマリー!$B$6,$I52&lt;&gt;""),H52,"")</f>
        <v>0.00623842592592593</v>
      </c>
      <c r="W52" s="35" t="str">
        <f aca="false">IF(AND($S52=サマリー!$B$8,$I52&lt;&gt;""),H52,"")</f>
        <v/>
      </c>
      <c r="X52" s="34" t="n">
        <f aca="false">IF(AND($E52=サマリー!$B$6,$K52&lt;&gt;""),J52,"")</f>
        <v>0.0169791666666667</v>
      </c>
      <c r="Y52" s="35" t="str">
        <f aca="false">IF(AND($S52=サマリー!$B$8,$K52&lt;&gt;""),J52,"")</f>
        <v/>
      </c>
      <c r="Z52" s="34" t="n">
        <f aca="false">IF(AND($E52=サマリー!$B$6,$O52&lt;&gt;""),N52,"")</f>
        <v>0.00912037037037037</v>
      </c>
      <c r="AA52" s="35" t="str">
        <f aca="false">IF(AND($S52=サマリー!$B$8,$O52&lt;&gt;""),N52,"")</f>
        <v/>
      </c>
    </row>
    <row r="53" customFormat="false" ht="15" hidden="false" customHeight="true" outlineLevel="0" collapsed="false">
      <c r="A53" s="32" t="n">
        <v>52</v>
      </c>
      <c r="B53" s="32" t="n">
        <v>417</v>
      </c>
      <c r="C53" s="32" t="s">
        <v>112</v>
      </c>
      <c r="D53" s="32" t="n">
        <v>53</v>
      </c>
      <c r="E53" s="32" t="s">
        <v>57</v>
      </c>
      <c r="F53" s="32" t="s">
        <v>69</v>
      </c>
      <c r="G53" s="33" t="n">
        <v>0.032349537037037</v>
      </c>
      <c r="H53" s="33" t="n">
        <v>0.0062962962962963</v>
      </c>
      <c r="I53" s="32" t="n">
        <v>126</v>
      </c>
      <c r="J53" s="33" t="n">
        <v>0.0184259259259259</v>
      </c>
      <c r="K53" s="32" t="n">
        <v>78</v>
      </c>
      <c r="L53" s="33" t="n">
        <v>0.0247222222222222</v>
      </c>
      <c r="M53" s="32" t="n">
        <v>81</v>
      </c>
      <c r="N53" s="33" t="n">
        <v>0.00762731481481482</v>
      </c>
      <c r="O53" s="32" t="n">
        <v>21</v>
      </c>
      <c r="P53" s="32"/>
      <c r="Q53" s="32"/>
      <c r="R53" s="32" t="n">
        <v>6</v>
      </c>
      <c r="S53" s="31" t="s">
        <v>58</v>
      </c>
      <c r="T53" s="32" t="n">
        <v>1</v>
      </c>
      <c r="U53" s="32" t="s">
        <v>50</v>
      </c>
      <c r="V53" s="35" t="str">
        <f aca="false">IF(AND($E53=サマリー!$B$6,$I53&lt;&gt;""),H53,"")</f>
        <v/>
      </c>
      <c r="W53" s="35" t="str">
        <f aca="false">IF(AND($S53=サマリー!$B$8,$I53&lt;&gt;""),H53,"")</f>
        <v/>
      </c>
      <c r="X53" s="35" t="str">
        <f aca="false">IF(AND($E53=サマリー!$B$6,$K53&lt;&gt;""),J53,"")</f>
        <v/>
      </c>
      <c r="Y53" s="35" t="str">
        <f aca="false">IF(AND($S53=サマリー!$B$8,$K53&lt;&gt;""),J53,"")</f>
        <v/>
      </c>
      <c r="Z53" s="35" t="str">
        <f aca="false">IF(AND($E53=サマリー!$B$6,$O53&lt;&gt;""),N53,"")</f>
        <v/>
      </c>
      <c r="AA53" s="35" t="str">
        <f aca="false">IF(AND($S53=サマリー!$B$8,$O53&lt;&gt;""),N53,"")</f>
        <v/>
      </c>
    </row>
    <row r="54" customFormat="false" ht="15" hidden="false" customHeight="true" outlineLevel="0" collapsed="false">
      <c r="A54" s="32" t="n">
        <v>53</v>
      </c>
      <c r="B54" s="32" t="n">
        <v>205</v>
      </c>
      <c r="C54" s="32" t="s">
        <v>113</v>
      </c>
      <c r="D54" s="32" t="n">
        <v>32</v>
      </c>
      <c r="E54" s="32" t="s">
        <v>47</v>
      </c>
      <c r="F54" s="32" t="s">
        <v>114</v>
      </c>
      <c r="G54" s="33" t="n">
        <v>0.0323611111111111</v>
      </c>
      <c r="H54" s="33" t="n">
        <v>0.00603009259259259</v>
      </c>
      <c r="I54" s="32" t="n">
        <v>97</v>
      </c>
      <c r="J54" s="33" t="n">
        <v>0.0179166666666667</v>
      </c>
      <c r="K54" s="32" t="n">
        <v>63</v>
      </c>
      <c r="L54" s="33" t="n">
        <v>0.0239467592592593</v>
      </c>
      <c r="M54" s="32" t="n">
        <v>67</v>
      </c>
      <c r="N54" s="33" t="n">
        <v>0.00841435185185185</v>
      </c>
      <c r="O54" s="32" t="n">
        <v>61</v>
      </c>
      <c r="P54" s="32"/>
      <c r="Q54" s="32" t="n">
        <v>47</v>
      </c>
      <c r="R54" s="32"/>
      <c r="S54" s="31" t="s">
        <v>49</v>
      </c>
      <c r="T54" s="32" t="n">
        <v>24</v>
      </c>
      <c r="U54" s="32" t="s">
        <v>50</v>
      </c>
      <c r="V54" s="34" t="n">
        <f aca="false">IF(AND($E54=サマリー!$B$6,$I54&lt;&gt;""),H54,"")</f>
        <v>0.00603009259259259</v>
      </c>
      <c r="W54" s="34" t="n">
        <f aca="false">IF(AND($S54=サマリー!$B$8,$I54&lt;&gt;""),H54,"")</f>
        <v>0.00603009259259259</v>
      </c>
      <c r="X54" s="34" t="n">
        <f aca="false">IF(AND($E54=サマリー!$B$6,$K54&lt;&gt;""),J54,"")</f>
        <v>0.0179166666666667</v>
      </c>
      <c r="Y54" s="34" t="n">
        <f aca="false">IF(AND($S54=サマリー!$B$8,$K54&lt;&gt;""),J54,"")</f>
        <v>0.0179166666666667</v>
      </c>
      <c r="Z54" s="34" t="n">
        <f aca="false">IF(AND($E54=サマリー!$B$6,$O54&lt;&gt;""),N54,"")</f>
        <v>0.00841435185185185</v>
      </c>
      <c r="AA54" s="34" t="n">
        <f aca="false">IF(AND($S54=サマリー!$B$8,$O54&lt;&gt;""),N54,"")</f>
        <v>0.00841435185185185</v>
      </c>
    </row>
    <row r="55" customFormat="false" ht="15" hidden="false" customHeight="true" outlineLevel="0" collapsed="false">
      <c r="A55" s="32" t="n">
        <v>54</v>
      </c>
      <c r="B55" s="32" t="n">
        <v>146</v>
      </c>
      <c r="C55" s="32" t="s">
        <v>115</v>
      </c>
      <c r="D55" s="32" t="n">
        <v>47</v>
      </c>
      <c r="E55" s="32" t="s">
        <v>47</v>
      </c>
      <c r="F55" s="32" t="s">
        <v>48</v>
      </c>
      <c r="G55" s="33" t="n">
        <v>0.0324074074074074</v>
      </c>
      <c r="H55" s="33" t="n">
        <v>0.00515046296296296</v>
      </c>
      <c r="I55" s="32" t="n">
        <v>39</v>
      </c>
      <c r="J55" s="33" t="n">
        <v>0.0171064814814815</v>
      </c>
      <c r="K55" s="32" t="n">
        <v>43</v>
      </c>
      <c r="L55" s="33" t="n">
        <v>0.0222569444444444</v>
      </c>
      <c r="M55" s="32" t="n">
        <v>35</v>
      </c>
      <c r="N55" s="33" t="n">
        <v>0.010150462962963</v>
      </c>
      <c r="O55" s="32" t="n">
        <v>157</v>
      </c>
      <c r="P55" s="32"/>
      <c r="Q55" s="32" t="n">
        <v>48</v>
      </c>
      <c r="R55" s="32"/>
      <c r="S55" s="31" t="s">
        <v>49</v>
      </c>
      <c r="T55" s="32" t="n">
        <v>25</v>
      </c>
      <c r="U55" s="32" t="s">
        <v>50</v>
      </c>
      <c r="V55" s="34" t="n">
        <f aca="false">IF(AND($E55=サマリー!$B$6,$I55&lt;&gt;""),H55,"")</f>
        <v>0.00515046296296296</v>
      </c>
      <c r="W55" s="34" t="n">
        <f aca="false">IF(AND($S55=サマリー!$B$8,$I55&lt;&gt;""),H55,"")</f>
        <v>0.00515046296296296</v>
      </c>
      <c r="X55" s="34" t="n">
        <f aca="false">IF(AND($E55=サマリー!$B$6,$K55&lt;&gt;""),J55,"")</f>
        <v>0.0171064814814815</v>
      </c>
      <c r="Y55" s="34" t="n">
        <f aca="false">IF(AND($S55=サマリー!$B$8,$K55&lt;&gt;""),J55,"")</f>
        <v>0.0171064814814815</v>
      </c>
      <c r="Z55" s="34" t="n">
        <f aca="false">IF(AND($E55=サマリー!$B$6,$O55&lt;&gt;""),N55,"")</f>
        <v>0.010150462962963</v>
      </c>
      <c r="AA55" s="34" t="n">
        <f aca="false">IF(AND($S55=サマリー!$B$8,$O55&lt;&gt;""),N55,"")</f>
        <v>0.010150462962963</v>
      </c>
    </row>
    <row r="56" customFormat="false" ht="15" hidden="false" customHeight="true" outlineLevel="0" collapsed="false">
      <c r="A56" s="32" t="n">
        <v>55</v>
      </c>
      <c r="B56" s="32" t="n">
        <v>218</v>
      </c>
      <c r="C56" s="32" t="s">
        <v>116</v>
      </c>
      <c r="D56" s="32" t="n">
        <v>33</v>
      </c>
      <c r="E56" s="32" t="s">
        <v>47</v>
      </c>
      <c r="F56" s="32" t="s">
        <v>48</v>
      </c>
      <c r="G56" s="33" t="n">
        <v>0.0324074074074074</v>
      </c>
      <c r="H56" s="33" t="n">
        <v>0.00430555555555556</v>
      </c>
      <c r="I56" s="32" t="n">
        <v>7</v>
      </c>
      <c r="J56" s="33" t="n">
        <v>0.0184953703703704</v>
      </c>
      <c r="K56" s="32" t="n">
        <v>81</v>
      </c>
      <c r="L56" s="33" t="n">
        <v>0.0228009259259259</v>
      </c>
      <c r="M56" s="32" t="n">
        <v>48</v>
      </c>
      <c r="N56" s="33" t="n">
        <v>0.00960648148148148</v>
      </c>
      <c r="O56" s="32" t="n">
        <v>132</v>
      </c>
      <c r="P56" s="32"/>
      <c r="Q56" s="32" t="n">
        <v>49</v>
      </c>
      <c r="R56" s="32"/>
      <c r="S56" s="31" t="s">
        <v>49</v>
      </c>
      <c r="T56" s="32" t="n">
        <v>26</v>
      </c>
      <c r="U56" s="32" t="s">
        <v>50</v>
      </c>
      <c r="V56" s="34" t="n">
        <f aca="false">IF(AND($E56=サマリー!$B$6,$I56&lt;&gt;""),H56,"")</f>
        <v>0.00430555555555556</v>
      </c>
      <c r="W56" s="34" t="n">
        <f aca="false">IF(AND($S56=サマリー!$B$8,$I56&lt;&gt;""),H56,"")</f>
        <v>0.00430555555555556</v>
      </c>
      <c r="X56" s="34" t="n">
        <f aca="false">IF(AND($E56=サマリー!$B$6,$K56&lt;&gt;""),J56,"")</f>
        <v>0.0184953703703704</v>
      </c>
      <c r="Y56" s="34" t="n">
        <f aca="false">IF(AND($S56=サマリー!$B$8,$K56&lt;&gt;""),J56,"")</f>
        <v>0.0184953703703704</v>
      </c>
      <c r="Z56" s="34" t="n">
        <f aca="false">IF(AND($E56=サマリー!$B$6,$O56&lt;&gt;""),N56,"")</f>
        <v>0.00960648148148148</v>
      </c>
      <c r="AA56" s="34" t="n">
        <f aca="false">IF(AND($S56=サマリー!$B$8,$O56&lt;&gt;""),N56,"")</f>
        <v>0.00960648148148148</v>
      </c>
    </row>
    <row r="57" customFormat="false" ht="15" hidden="false" customHeight="true" outlineLevel="0" collapsed="false">
      <c r="A57" s="32" t="n">
        <v>56</v>
      </c>
      <c r="B57" s="32" t="n">
        <v>203</v>
      </c>
      <c r="C57" s="32" t="s">
        <v>117</v>
      </c>
      <c r="D57" s="32" t="n">
        <v>52</v>
      </c>
      <c r="E57" s="32" t="s">
        <v>47</v>
      </c>
      <c r="F57" s="32" t="s">
        <v>48</v>
      </c>
      <c r="G57" s="33" t="n">
        <v>0.0324305555555556</v>
      </c>
      <c r="H57" s="33" t="n">
        <v>0.00597222222222222</v>
      </c>
      <c r="I57" s="32" t="n">
        <v>88</v>
      </c>
      <c r="J57" s="33" t="n">
        <v>0.0179976851851852</v>
      </c>
      <c r="K57" s="32" t="n">
        <v>65</v>
      </c>
      <c r="L57" s="33" t="n">
        <v>0.0239699074074074</v>
      </c>
      <c r="M57" s="32" t="n">
        <v>71</v>
      </c>
      <c r="N57" s="33" t="n">
        <v>0.00846064814814815</v>
      </c>
      <c r="O57" s="32" t="n">
        <v>64</v>
      </c>
      <c r="P57" s="32"/>
      <c r="Q57" s="32" t="n">
        <v>50</v>
      </c>
      <c r="R57" s="32"/>
      <c r="S57" s="31" t="s">
        <v>53</v>
      </c>
      <c r="T57" s="32" t="n">
        <v>14</v>
      </c>
      <c r="U57" s="32" t="s">
        <v>50</v>
      </c>
      <c r="V57" s="34" t="n">
        <f aca="false">IF(AND($E57=サマリー!$B$6,$I57&lt;&gt;""),H57,"")</f>
        <v>0.00597222222222222</v>
      </c>
      <c r="W57" s="35" t="str">
        <f aca="false">IF(AND($S57=サマリー!$B$8,$I57&lt;&gt;""),H57,"")</f>
        <v/>
      </c>
      <c r="X57" s="34" t="n">
        <f aca="false">IF(AND($E57=サマリー!$B$6,$K57&lt;&gt;""),J57,"")</f>
        <v>0.0179976851851852</v>
      </c>
      <c r="Y57" s="35" t="str">
        <f aca="false">IF(AND($S57=サマリー!$B$8,$K57&lt;&gt;""),J57,"")</f>
        <v/>
      </c>
      <c r="Z57" s="34" t="n">
        <f aca="false">IF(AND($E57=サマリー!$B$6,$O57&lt;&gt;""),N57,"")</f>
        <v>0.00846064814814815</v>
      </c>
      <c r="AA57" s="35" t="str">
        <f aca="false">IF(AND($S57=サマリー!$B$8,$O57&lt;&gt;""),N57,"")</f>
        <v/>
      </c>
    </row>
    <row r="58" customFormat="false" ht="15" hidden="false" customHeight="true" outlineLevel="0" collapsed="false">
      <c r="A58" s="32" t="n">
        <v>57</v>
      </c>
      <c r="B58" s="32" t="n">
        <v>552</v>
      </c>
      <c r="C58" s="32" t="s">
        <v>118</v>
      </c>
      <c r="D58" s="32" t="n">
        <v>58</v>
      </c>
      <c r="E58" s="32" t="s">
        <v>47</v>
      </c>
      <c r="F58" s="32" t="s">
        <v>48</v>
      </c>
      <c r="G58" s="33" t="n">
        <v>0.0324652777777778</v>
      </c>
      <c r="H58" s="33" t="n">
        <v>0.0059837962962963</v>
      </c>
      <c r="I58" s="32" t="n">
        <v>89</v>
      </c>
      <c r="J58" s="33" t="n">
        <v>0.0180092592592593</v>
      </c>
      <c r="K58" s="32" t="n">
        <v>68</v>
      </c>
      <c r="L58" s="33" t="n">
        <v>0.0239930555555556</v>
      </c>
      <c r="M58" s="32" t="n">
        <v>72</v>
      </c>
      <c r="N58" s="33" t="n">
        <v>0.00847222222222222</v>
      </c>
      <c r="O58" s="32" t="n">
        <v>66</v>
      </c>
      <c r="P58" s="32"/>
      <c r="Q58" s="32" t="n">
        <v>51</v>
      </c>
      <c r="R58" s="32"/>
      <c r="S58" s="31" t="s">
        <v>53</v>
      </c>
      <c r="T58" s="32" t="n">
        <v>15</v>
      </c>
      <c r="U58" s="32" t="s">
        <v>88</v>
      </c>
      <c r="V58" s="34" t="n">
        <f aca="false">IF(AND($E58=サマリー!$B$6,$I58&lt;&gt;""),H58,"")</f>
        <v>0.0059837962962963</v>
      </c>
      <c r="W58" s="35" t="str">
        <f aca="false">IF(AND($S58=サマリー!$B$8,$I58&lt;&gt;""),H58,"")</f>
        <v/>
      </c>
      <c r="X58" s="34" t="n">
        <f aca="false">IF(AND($E58=サマリー!$B$6,$K58&lt;&gt;""),J58,"")</f>
        <v>0.0180092592592593</v>
      </c>
      <c r="Y58" s="35" t="str">
        <f aca="false">IF(AND($S58=サマリー!$B$8,$K58&lt;&gt;""),J58,"")</f>
        <v/>
      </c>
      <c r="Z58" s="34" t="n">
        <f aca="false">IF(AND($E58=サマリー!$B$6,$O58&lt;&gt;""),N58,"")</f>
        <v>0.00847222222222222</v>
      </c>
      <c r="AA58" s="35" t="str">
        <f aca="false">IF(AND($S58=サマリー!$B$8,$O58&lt;&gt;""),N58,"")</f>
        <v/>
      </c>
    </row>
    <row r="59" customFormat="false" ht="15" hidden="false" customHeight="true" outlineLevel="0" collapsed="false">
      <c r="A59" s="32" t="n">
        <v>58</v>
      </c>
      <c r="B59" s="32" t="n">
        <v>558</v>
      </c>
      <c r="C59" s="32" t="s">
        <v>119</v>
      </c>
      <c r="D59" s="32" t="n">
        <v>45</v>
      </c>
      <c r="E59" s="32" t="s">
        <v>47</v>
      </c>
      <c r="F59" s="32" t="s">
        <v>48</v>
      </c>
      <c r="G59" s="33" t="n">
        <v>0.0324884259259259</v>
      </c>
      <c r="H59" s="33" t="n">
        <v>0.00569444444444445</v>
      </c>
      <c r="I59" s="32" t="n">
        <v>71</v>
      </c>
      <c r="J59" s="33" t="n">
        <v>0.0178356481481482</v>
      </c>
      <c r="K59" s="32" t="n">
        <v>62</v>
      </c>
      <c r="L59" s="33" t="n">
        <v>0.0235300925925926</v>
      </c>
      <c r="M59" s="32" t="n">
        <v>61</v>
      </c>
      <c r="N59" s="33" t="n">
        <v>0.00895833333333333</v>
      </c>
      <c r="O59" s="32" t="n">
        <v>96</v>
      </c>
      <c r="P59" s="32"/>
      <c r="Q59" s="32" t="n">
        <v>52</v>
      </c>
      <c r="R59" s="32"/>
      <c r="S59" s="31" t="s">
        <v>49</v>
      </c>
      <c r="T59" s="32" t="n">
        <v>27</v>
      </c>
      <c r="U59" s="32" t="s">
        <v>88</v>
      </c>
      <c r="V59" s="34" t="n">
        <f aca="false">IF(AND($E59=サマリー!$B$6,$I59&lt;&gt;""),H59,"")</f>
        <v>0.00569444444444445</v>
      </c>
      <c r="W59" s="34" t="n">
        <f aca="false">IF(AND($S59=サマリー!$B$8,$I59&lt;&gt;""),H59,"")</f>
        <v>0.00569444444444445</v>
      </c>
      <c r="X59" s="34" t="n">
        <f aca="false">IF(AND($E59=サマリー!$B$6,$K59&lt;&gt;""),J59,"")</f>
        <v>0.0178356481481482</v>
      </c>
      <c r="Y59" s="34" t="n">
        <f aca="false">IF(AND($S59=サマリー!$B$8,$K59&lt;&gt;""),J59,"")</f>
        <v>0.0178356481481482</v>
      </c>
      <c r="Z59" s="34" t="n">
        <f aca="false">IF(AND($E59=サマリー!$B$6,$O59&lt;&gt;""),N59,"")</f>
        <v>0.00895833333333333</v>
      </c>
      <c r="AA59" s="34" t="n">
        <f aca="false">IF(AND($S59=サマリー!$B$8,$O59&lt;&gt;""),N59,"")</f>
        <v>0.00895833333333333</v>
      </c>
    </row>
    <row r="60" customFormat="false" ht="15" hidden="false" customHeight="true" outlineLevel="0" collapsed="false">
      <c r="A60" s="32" t="n">
        <v>59</v>
      </c>
      <c r="B60" s="32" t="n">
        <v>343</v>
      </c>
      <c r="C60" s="32" t="s">
        <v>120</v>
      </c>
      <c r="D60" s="32" t="n">
        <v>54</v>
      </c>
      <c r="E60" s="32" t="s">
        <v>47</v>
      </c>
      <c r="F60" s="32" t="s">
        <v>48</v>
      </c>
      <c r="G60" s="33" t="n">
        <v>0.0326388888888889</v>
      </c>
      <c r="H60" s="33" t="n">
        <v>0.00740740740740741</v>
      </c>
      <c r="I60" s="32" t="n">
        <v>214</v>
      </c>
      <c r="J60" s="33" t="n">
        <v>0.0177314814814815</v>
      </c>
      <c r="K60" s="32" t="n">
        <v>57</v>
      </c>
      <c r="L60" s="33" t="n">
        <v>0.0251388888888889</v>
      </c>
      <c r="M60" s="32" t="n">
        <v>96</v>
      </c>
      <c r="N60" s="33" t="n">
        <v>0.0075</v>
      </c>
      <c r="O60" s="32" t="n">
        <v>17</v>
      </c>
      <c r="P60" s="32"/>
      <c r="Q60" s="32" t="n">
        <v>53</v>
      </c>
      <c r="R60" s="32"/>
      <c r="S60" s="31" t="s">
        <v>53</v>
      </c>
      <c r="T60" s="32" t="n">
        <v>16</v>
      </c>
      <c r="U60" s="32" t="s">
        <v>50</v>
      </c>
      <c r="V60" s="34" t="n">
        <f aca="false">IF(AND($E60=サマリー!$B$6,$I60&lt;&gt;""),H60,"")</f>
        <v>0.00740740740740741</v>
      </c>
      <c r="W60" s="35" t="str">
        <f aca="false">IF(AND($S60=サマリー!$B$8,$I60&lt;&gt;""),H60,"")</f>
        <v/>
      </c>
      <c r="X60" s="34" t="n">
        <f aca="false">IF(AND($E60=サマリー!$B$6,$K60&lt;&gt;""),J60,"")</f>
        <v>0.0177314814814815</v>
      </c>
      <c r="Y60" s="35" t="str">
        <f aca="false">IF(AND($S60=サマリー!$B$8,$K60&lt;&gt;""),J60,"")</f>
        <v/>
      </c>
      <c r="Z60" s="34" t="n">
        <f aca="false">IF(AND($E60=サマリー!$B$6,$O60&lt;&gt;""),N60,"")</f>
        <v>0.0075</v>
      </c>
      <c r="AA60" s="35" t="str">
        <f aca="false">IF(AND($S60=サマリー!$B$8,$O60&lt;&gt;""),N60,"")</f>
        <v/>
      </c>
    </row>
    <row r="61" customFormat="false" ht="15" hidden="false" customHeight="true" outlineLevel="0" collapsed="false">
      <c r="A61" s="32" t="n">
        <v>60</v>
      </c>
      <c r="B61" s="32" t="n">
        <v>137</v>
      </c>
      <c r="C61" s="32" t="s">
        <v>121</v>
      </c>
      <c r="D61" s="32" t="n">
        <v>62</v>
      </c>
      <c r="E61" s="32" t="s">
        <v>47</v>
      </c>
      <c r="F61" s="32" t="s">
        <v>48</v>
      </c>
      <c r="G61" s="33" t="n">
        <v>0.032662037037037</v>
      </c>
      <c r="H61" s="33" t="n">
        <v>0.0071875</v>
      </c>
      <c r="I61" s="32" t="n">
        <v>203</v>
      </c>
      <c r="J61" s="33" t="n">
        <v>0.0159722222222222</v>
      </c>
      <c r="K61" s="32" t="n">
        <v>17</v>
      </c>
      <c r="L61" s="33" t="n">
        <v>0.0231597222222222</v>
      </c>
      <c r="M61" s="32" t="n">
        <v>54</v>
      </c>
      <c r="N61" s="33" t="n">
        <v>0.00950231481481481</v>
      </c>
      <c r="O61" s="32" t="n">
        <v>127</v>
      </c>
      <c r="P61" s="32"/>
      <c r="Q61" s="32" t="n">
        <v>54</v>
      </c>
      <c r="R61" s="32"/>
      <c r="S61" s="31" t="s">
        <v>53</v>
      </c>
      <c r="T61" s="32" t="n">
        <v>17</v>
      </c>
      <c r="U61" s="32" t="s">
        <v>50</v>
      </c>
      <c r="V61" s="34" t="n">
        <f aca="false">IF(AND($E61=サマリー!$B$6,$I61&lt;&gt;""),H61,"")</f>
        <v>0.0071875</v>
      </c>
      <c r="W61" s="35" t="str">
        <f aca="false">IF(AND($S61=サマリー!$B$8,$I61&lt;&gt;""),H61,"")</f>
        <v/>
      </c>
      <c r="X61" s="34" t="n">
        <f aca="false">IF(AND($E61=サマリー!$B$6,$K61&lt;&gt;""),J61,"")</f>
        <v>0.0159722222222222</v>
      </c>
      <c r="Y61" s="35" t="str">
        <f aca="false">IF(AND($S61=サマリー!$B$8,$K61&lt;&gt;""),J61,"")</f>
        <v/>
      </c>
      <c r="Z61" s="34" t="n">
        <f aca="false">IF(AND($E61=サマリー!$B$6,$O61&lt;&gt;""),N61,"")</f>
        <v>0.00950231481481481</v>
      </c>
      <c r="AA61" s="35" t="str">
        <f aca="false">IF(AND($S61=サマリー!$B$8,$O61&lt;&gt;""),N61,"")</f>
        <v/>
      </c>
    </row>
    <row r="62" customFormat="false" ht="15" hidden="false" customHeight="true" outlineLevel="0" collapsed="false">
      <c r="A62" s="32" t="n">
        <v>61</v>
      </c>
      <c r="B62" s="32" t="n">
        <v>236</v>
      </c>
      <c r="C62" s="32" t="s">
        <v>122</v>
      </c>
      <c r="D62" s="32" t="n">
        <v>32</v>
      </c>
      <c r="E62" s="32" t="s">
        <v>57</v>
      </c>
      <c r="F62" s="32" t="s">
        <v>48</v>
      </c>
      <c r="G62" s="33" t="n">
        <v>0.032662037037037</v>
      </c>
      <c r="H62" s="33" t="n">
        <v>0.00471064814814815</v>
      </c>
      <c r="I62" s="32" t="n">
        <v>16</v>
      </c>
      <c r="J62" s="33" t="n">
        <v>0.0186689814814815</v>
      </c>
      <c r="K62" s="32" t="n">
        <v>89</v>
      </c>
      <c r="L62" s="33" t="n">
        <v>0.0233796296296296</v>
      </c>
      <c r="M62" s="32" t="n">
        <v>57</v>
      </c>
      <c r="N62" s="33" t="n">
        <v>0.00928240740740741</v>
      </c>
      <c r="O62" s="32" t="n">
        <v>115</v>
      </c>
      <c r="P62" s="32"/>
      <c r="Q62" s="32"/>
      <c r="R62" s="32" t="n">
        <v>7</v>
      </c>
      <c r="S62" s="31" t="s">
        <v>70</v>
      </c>
      <c r="T62" s="32" t="n">
        <v>1</v>
      </c>
      <c r="U62" s="32" t="s">
        <v>50</v>
      </c>
      <c r="V62" s="35" t="str">
        <f aca="false">IF(AND($E62=サマリー!$B$6,$I62&lt;&gt;""),H62,"")</f>
        <v/>
      </c>
      <c r="W62" s="35" t="str">
        <f aca="false">IF(AND($S62=サマリー!$B$8,$I62&lt;&gt;""),H62,"")</f>
        <v/>
      </c>
      <c r="X62" s="35" t="str">
        <f aca="false">IF(AND($E62=サマリー!$B$6,$K62&lt;&gt;""),J62,"")</f>
        <v/>
      </c>
      <c r="Y62" s="35" t="str">
        <f aca="false">IF(AND($S62=サマリー!$B$8,$K62&lt;&gt;""),J62,"")</f>
        <v/>
      </c>
      <c r="Z62" s="35" t="str">
        <f aca="false">IF(AND($E62=サマリー!$B$6,$O62&lt;&gt;""),N62,"")</f>
        <v/>
      </c>
      <c r="AA62" s="35" t="str">
        <f aca="false">IF(AND($S62=サマリー!$B$8,$O62&lt;&gt;""),N62,"")</f>
        <v/>
      </c>
    </row>
    <row r="63" customFormat="false" ht="15" hidden="false" customHeight="true" outlineLevel="0" collapsed="false">
      <c r="A63" s="32" t="n">
        <v>62</v>
      </c>
      <c r="B63" s="32" t="n">
        <v>223</v>
      </c>
      <c r="C63" s="32" t="s">
        <v>123</v>
      </c>
      <c r="D63" s="32" t="n">
        <v>54</v>
      </c>
      <c r="E63" s="32" t="s">
        <v>47</v>
      </c>
      <c r="F63" s="32" t="s">
        <v>48</v>
      </c>
      <c r="G63" s="33" t="n">
        <v>0.0327083333333333</v>
      </c>
      <c r="H63" s="33" t="n">
        <v>0.00596064814814815</v>
      </c>
      <c r="I63" s="32" t="n">
        <v>86</v>
      </c>
      <c r="J63" s="33" t="n">
        <v>0.0179976851851852</v>
      </c>
      <c r="K63" s="32" t="n">
        <v>67</v>
      </c>
      <c r="L63" s="33" t="n">
        <v>0.0239583333333333</v>
      </c>
      <c r="M63" s="32" t="n">
        <v>69</v>
      </c>
      <c r="N63" s="33" t="n">
        <v>0.00875</v>
      </c>
      <c r="O63" s="32" t="n">
        <v>80</v>
      </c>
      <c r="P63" s="32"/>
      <c r="Q63" s="32" t="n">
        <v>55</v>
      </c>
      <c r="R63" s="32"/>
      <c r="S63" s="31" t="s">
        <v>53</v>
      </c>
      <c r="T63" s="32" t="n">
        <v>18</v>
      </c>
      <c r="U63" s="32" t="s">
        <v>50</v>
      </c>
      <c r="V63" s="34" t="n">
        <f aca="false">IF(AND($E63=サマリー!$B$6,$I63&lt;&gt;""),H63,"")</f>
        <v>0.00596064814814815</v>
      </c>
      <c r="W63" s="35" t="str">
        <f aca="false">IF(AND($S63=サマリー!$B$8,$I63&lt;&gt;""),H63,"")</f>
        <v/>
      </c>
      <c r="X63" s="34" t="n">
        <f aca="false">IF(AND($E63=サマリー!$B$6,$K63&lt;&gt;""),J63,"")</f>
        <v>0.0179976851851852</v>
      </c>
      <c r="Y63" s="35" t="str">
        <f aca="false">IF(AND($S63=サマリー!$B$8,$K63&lt;&gt;""),J63,"")</f>
        <v/>
      </c>
      <c r="Z63" s="34" t="n">
        <f aca="false">IF(AND($E63=サマリー!$B$6,$O63&lt;&gt;""),N63,"")</f>
        <v>0.00875</v>
      </c>
      <c r="AA63" s="35" t="str">
        <f aca="false">IF(AND($S63=サマリー!$B$8,$O63&lt;&gt;""),N63,"")</f>
        <v/>
      </c>
    </row>
    <row r="64" customFormat="false" ht="15" hidden="false" customHeight="true" outlineLevel="0" collapsed="false">
      <c r="A64" s="32" t="n">
        <v>63</v>
      </c>
      <c r="B64" s="32" t="n">
        <v>422</v>
      </c>
      <c r="C64" s="32" t="s">
        <v>124</v>
      </c>
      <c r="D64" s="32" t="n">
        <v>45</v>
      </c>
      <c r="E64" s="32" t="s">
        <v>47</v>
      </c>
      <c r="F64" s="32" t="s">
        <v>48</v>
      </c>
      <c r="G64" s="33" t="n">
        <v>0.0327199074074074</v>
      </c>
      <c r="H64" s="33" t="n">
        <v>0.00591435185185185</v>
      </c>
      <c r="I64" s="32" t="n">
        <v>81</v>
      </c>
      <c r="J64" s="33" t="n">
        <v>0.0188773148148148</v>
      </c>
      <c r="K64" s="32" t="n">
        <v>96</v>
      </c>
      <c r="L64" s="33" t="n">
        <v>0.0247916666666667</v>
      </c>
      <c r="M64" s="32" t="n">
        <v>83</v>
      </c>
      <c r="N64" s="33" t="n">
        <v>0.00792824074074074</v>
      </c>
      <c r="O64" s="32" t="n">
        <v>36</v>
      </c>
      <c r="P64" s="32"/>
      <c r="Q64" s="32" t="n">
        <v>56</v>
      </c>
      <c r="R64" s="32"/>
      <c r="S64" s="31" t="s">
        <v>49</v>
      </c>
      <c r="T64" s="32" t="n">
        <v>28</v>
      </c>
      <c r="U64" s="32" t="s">
        <v>50</v>
      </c>
      <c r="V64" s="34" t="n">
        <f aca="false">IF(AND($E64=サマリー!$B$6,$I64&lt;&gt;""),H64,"")</f>
        <v>0.00591435185185185</v>
      </c>
      <c r="W64" s="34" t="n">
        <f aca="false">IF(AND($S64=サマリー!$B$8,$I64&lt;&gt;""),H64,"")</f>
        <v>0.00591435185185185</v>
      </c>
      <c r="X64" s="34" t="n">
        <f aca="false">IF(AND($E64=サマリー!$B$6,$K64&lt;&gt;""),J64,"")</f>
        <v>0.0188773148148148</v>
      </c>
      <c r="Y64" s="34" t="n">
        <f aca="false">IF(AND($S64=サマリー!$B$8,$K64&lt;&gt;""),J64,"")</f>
        <v>0.0188773148148148</v>
      </c>
      <c r="Z64" s="34" t="n">
        <f aca="false">IF(AND($E64=サマリー!$B$6,$O64&lt;&gt;""),N64,"")</f>
        <v>0.00792824074074074</v>
      </c>
      <c r="AA64" s="34" t="n">
        <f aca="false">IF(AND($S64=サマリー!$B$8,$O64&lt;&gt;""),N64,"")</f>
        <v>0.00792824074074074</v>
      </c>
    </row>
    <row r="65" customFormat="false" ht="15" hidden="false" customHeight="true" outlineLevel="0" collapsed="false">
      <c r="A65" s="32" t="n">
        <v>64</v>
      </c>
      <c r="B65" s="32" t="n">
        <v>139</v>
      </c>
      <c r="C65" s="32" t="s">
        <v>125</v>
      </c>
      <c r="D65" s="32" t="n">
        <v>56</v>
      </c>
      <c r="E65" s="32" t="s">
        <v>57</v>
      </c>
      <c r="F65" s="32" t="s">
        <v>103</v>
      </c>
      <c r="G65" s="33" t="n">
        <v>0.0328703703703704</v>
      </c>
      <c r="H65" s="33" t="n">
        <v>0.00525462962962963</v>
      </c>
      <c r="I65" s="32" t="n">
        <v>44</v>
      </c>
      <c r="J65" s="33" t="n">
        <v>0.0178240740740741</v>
      </c>
      <c r="K65" s="32" t="n">
        <v>61</v>
      </c>
      <c r="L65" s="33" t="n">
        <v>0.0230787037037037</v>
      </c>
      <c r="M65" s="32" t="n">
        <v>52</v>
      </c>
      <c r="N65" s="33" t="n">
        <v>0.00979166666666667</v>
      </c>
      <c r="O65" s="32" t="n">
        <v>138</v>
      </c>
      <c r="P65" s="32"/>
      <c r="Q65" s="32"/>
      <c r="R65" s="32" t="n">
        <v>8</v>
      </c>
      <c r="S65" s="31" t="s">
        <v>58</v>
      </c>
      <c r="T65" s="32" t="n">
        <v>2</v>
      </c>
      <c r="U65" s="32" t="s">
        <v>50</v>
      </c>
      <c r="V65" s="35" t="str">
        <f aca="false">IF(AND($E65=サマリー!$B$6,$I65&lt;&gt;""),H65,"")</f>
        <v/>
      </c>
      <c r="W65" s="35" t="str">
        <f aca="false">IF(AND($S65=サマリー!$B$8,$I65&lt;&gt;""),H65,"")</f>
        <v/>
      </c>
      <c r="X65" s="35" t="str">
        <f aca="false">IF(AND($E65=サマリー!$B$6,$K65&lt;&gt;""),J65,"")</f>
        <v/>
      </c>
      <c r="Y65" s="35" t="str">
        <f aca="false">IF(AND($S65=サマリー!$B$8,$K65&lt;&gt;""),J65,"")</f>
        <v/>
      </c>
      <c r="Z65" s="35" t="str">
        <f aca="false">IF(AND($E65=サマリー!$B$6,$O65&lt;&gt;""),N65,"")</f>
        <v/>
      </c>
      <c r="AA65" s="35" t="str">
        <f aca="false">IF(AND($S65=サマリー!$B$8,$O65&lt;&gt;""),N65,"")</f>
        <v/>
      </c>
    </row>
    <row r="66" customFormat="false" ht="15" hidden="false" customHeight="true" outlineLevel="0" collapsed="false">
      <c r="A66" s="32" t="n">
        <v>65</v>
      </c>
      <c r="B66" s="32" t="n">
        <v>255</v>
      </c>
      <c r="C66" s="32" t="s">
        <v>126</v>
      </c>
      <c r="D66" s="32" t="n">
        <v>57</v>
      </c>
      <c r="E66" s="32" t="s">
        <v>47</v>
      </c>
      <c r="F66" s="32" t="s">
        <v>48</v>
      </c>
      <c r="G66" s="33" t="n">
        <v>0.0328819444444444</v>
      </c>
      <c r="H66" s="33" t="n">
        <v>0.0053587962962963</v>
      </c>
      <c r="I66" s="32" t="n">
        <v>49</v>
      </c>
      <c r="J66" s="33" t="n">
        <v>0.0190972222222222</v>
      </c>
      <c r="K66" s="32" t="n">
        <v>102</v>
      </c>
      <c r="L66" s="33" t="n">
        <v>0.0244560185185185</v>
      </c>
      <c r="M66" s="32" t="n">
        <v>79</v>
      </c>
      <c r="N66" s="33" t="n">
        <v>0.00842592592592593</v>
      </c>
      <c r="O66" s="32" t="n">
        <v>62</v>
      </c>
      <c r="P66" s="32"/>
      <c r="Q66" s="32" t="n">
        <v>57</v>
      </c>
      <c r="R66" s="32"/>
      <c r="S66" s="31" t="s">
        <v>53</v>
      </c>
      <c r="T66" s="32" t="n">
        <v>19</v>
      </c>
      <c r="U66" s="32" t="s">
        <v>50</v>
      </c>
      <c r="V66" s="34" t="n">
        <f aca="false">IF(AND($E66=サマリー!$B$6,$I66&lt;&gt;""),H66,"")</f>
        <v>0.0053587962962963</v>
      </c>
      <c r="W66" s="35" t="str">
        <f aca="false">IF(AND($S66=サマリー!$B$8,$I66&lt;&gt;""),H66,"")</f>
        <v/>
      </c>
      <c r="X66" s="34" t="n">
        <f aca="false">IF(AND($E66=サマリー!$B$6,$K66&lt;&gt;""),J66,"")</f>
        <v>0.0190972222222222</v>
      </c>
      <c r="Y66" s="35" t="str">
        <f aca="false">IF(AND($S66=サマリー!$B$8,$K66&lt;&gt;""),J66,"")</f>
        <v/>
      </c>
      <c r="Z66" s="34" t="n">
        <f aca="false">IF(AND($E66=サマリー!$B$6,$O66&lt;&gt;""),N66,"")</f>
        <v>0.00842592592592593</v>
      </c>
      <c r="AA66" s="35" t="str">
        <f aca="false">IF(AND($S66=サマリー!$B$8,$O66&lt;&gt;""),N66,"")</f>
        <v/>
      </c>
    </row>
    <row r="67" customFormat="false" ht="15" hidden="false" customHeight="true" outlineLevel="0" collapsed="false">
      <c r="A67" s="32" t="n">
        <v>66</v>
      </c>
      <c r="B67" s="32" t="n">
        <v>319</v>
      </c>
      <c r="C67" s="32" t="s">
        <v>127</v>
      </c>
      <c r="D67" s="32" t="n">
        <v>56</v>
      </c>
      <c r="E67" s="32" t="s">
        <v>47</v>
      </c>
      <c r="F67" s="32" t="s">
        <v>48</v>
      </c>
      <c r="G67" s="33" t="n">
        <v>0.0328819444444444</v>
      </c>
      <c r="H67" s="33" t="n">
        <v>0.00658564814814815</v>
      </c>
      <c r="I67" s="32" t="n">
        <v>156</v>
      </c>
      <c r="J67" s="33" t="n">
        <v>0.0175925925925926</v>
      </c>
      <c r="K67" s="32" t="n">
        <v>52</v>
      </c>
      <c r="L67" s="33" t="n">
        <v>0.0241782407407407</v>
      </c>
      <c r="M67" s="32" t="n">
        <v>75</v>
      </c>
      <c r="N67" s="33" t="n">
        <v>0.0087037037037037</v>
      </c>
      <c r="O67" s="32" t="n">
        <v>77</v>
      </c>
      <c r="P67" s="32"/>
      <c r="Q67" s="32" t="n">
        <v>58</v>
      </c>
      <c r="R67" s="32"/>
      <c r="S67" s="31" t="s">
        <v>53</v>
      </c>
      <c r="T67" s="32" t="n">
        <v>20</v>
      </c>
      <c r="U67" s="32" t="s">
        <v>50</v>
      </c>
      <c r="V67" s="34" t="n">
        <f aca="false">IF(AND($E67=サマリー!$B$6,$I67&lt;&gt;""),H67,"")</f>
        <v>0.00658564814814815</v>
      </c>
      <c r="W67" s="35" t="str">
        <f aca="false">IF(AND($S67=サマリー!$B$8,$I67&lt;&gt;""),H67,"")</f>
        <v/>
      </c>
      <c r="X67" s="34" t="n">
        <f aca="false">IF(AND($E67=サマリー!$B$6,$K67&lt;&gt;""),J67,"")</f>
        <v>0.0175925925925926</v>
      </c>
      <c r="Y67" s="35" t="str">
        <f aca="false">IF(AND($S67=サマリー!$B$8,$K67&lt;&gt;""),J67,"")</f>
        <v/>
      </c>
      <c r="Z67" s="34" t="n">
        <f aca="false">IF(AND($E67=サマリー!$B$6,$O67&lt;&gt;""),N67,"")</f>
        <v>0.0087037037037037</v>
      </c>
      <c r="AA67" s="35" t="str">
        <f aca="false">IF(AND($S67=サマリー!$B$8,$O67&lt;&gt;""),N67,"")</f>
        <v/>
      </c>
    </row>
    <row r="68" customFormat="false" ht="15" hidden="false" customHeight="true" outlineLevel="0" collapsed="false">
      <c r="A68" s="32" t="n">
        <v>67</v>
      </c>
      <c r="B68" s="32" t="n">
        <v>111</v>
      </c>
      <c r="C68" s="32" t="s">
        <v>128</v>
      </c>
      <c r="D68" s="32" t="n">
        <v>26</v>
      </c>
      <c r="E68" s="32" t="s">
        <v>47</v>
      </c>
      <c r="F68" s="32" t="s">
        <v>48</v>
      </c>
      <c r="G68" s="33" t="n">
        <v>0.0329282407407407</v>
      </c>
      <c r="H68" s="33" t="n">
        <v>0.00452546296296296</v>
      </c>
      <c r="I68" s="32" t="n">
        <v>11</v>
      </c>
      <c r="J68" s="33" t="n">
        <v>0.0194444444444444</v>
      </c>
      <c r="K68" s="32" t="n">
        <v>113</v>
      </c>
      <c r="L68" s="33" t="n">
        <v>0.0239699074074074</v>
      </c>
      <c r="M68" s="32" t="n">
        <v>70</v>
      </c>
      <c r="N68" s="33" t="n">
        <v>0.00895833333333333</v>
      </c>
      <c r="O68" s="32" t="n">
        <v>95</v>
      </c>
      <c r="P68" s="32"/>
      <c r="Q68" s="32" t="n">
        <v>59</v>
      </c>
      <c r="R68" s="32"/>
      <c r="S68" s="31" t="s">
        <v>72</v>
      </c>
      <c r="T68" s="32" t="n">
        <v>6</v>
      </c>
      <c r="U68" s="32" t="s">
        <v>50</v>
      </c>
      <c r="V68" s="34" t="n">
        <f aca="false">IF(AND($E68=サマリー!$B$6,$I68&lt;&gt;""),H68,"")</f>
        <v>0.00452546296296296</v>
      </c>
      <c r="W68" s="35" t="str">
        <f aca="false">IF(AND($S68=サマリー!$B$8,$I68&lt;&gt;""),H68,"")</f>
        <v/>
      </c>
      <c r="X68" s="34" t="n">
        <f aca="false">IF(AND($E68=サマリー!$B$6,$K68&lt;&gt;""),J68,"")</f>
        <v>0.0194444444444444</v>
      </c>
      <c r="Y68" s="35" t="str">
        <f aca="false">IF(AND($S68=サマリー!$B$8,$K68&lt;&gt;""),J68,"")</f>
        <v/>
      </c>
      <c r="Z68" s="34" t="n">
        <f aca="false">IF(AND($E68=サマリー!$B$6,$O68&lt;&gt;""),N68,"")</f>
        <v>0.00895833333333333</v>
      </c>
      <c r="AA68" s="35" t="str">
        <f aca="false">IF(AND($S68=サマリー!$B$8,$O68&lt;&gt;""),N68,"")</f>
        <v/>
      </c>
    </row>
    <row r="69" customFormat="false" ht="15" hidden="false" customHeight="true" outlineLevel="0" collapsed="false">
      <c r="A69" s="32" t="n">
        <v>68</v>
      </c>
      <c r="B69" s="32" t="n">
        <v>106</v>
      </c>
      <c r="C69" s="32" t="s">
        <v>129</v>
      </c>
      <c r="D69" s="32" t="n">
        <v>18</v>
      </c>
      <c r="E69" s="32" t="s">
        <v>57</v>
      </c>
      <c r="F69" s="32" t="s">
        <v>48</v>
      </c>
      <c r="G69" s="33" t="n">
        <v>0.032974537037037</v>
      </c>
      <c r="H69" s="33" t="n">
        <v>0.00548611111111111</v>
      </c>
      <c r="I69" s="32" t="n">
        <v>57</v>
      </c>
      <c r="J69" s="33" t="n">
        <v>0.0171759259259259</v>
      </c>
      <c r="K69" s="32" t="n">
        <v>47</v>
      </c>
      <c r="L69" s="33" t="n">
        <v>0.022662037037037</v>
      </c>
      <c r="M69" s="32" t="n">
        <v>45</v>
      </c>
      <c r="N69" s="33" t="n">
        <v>0.0103125</v>
      </c>
      <c r="O69" s="32" t="n">
        <v>166</v>
      </c>
      <c r="P69" s="32"/>
      <c r="Q69" s="32"/>
      <c r="R69" s="32" t="n">
        <v>9</v>
      </c>
      <c r="S69" s="31" t="s">
        <v>75</v>
      </c>
      <c r="T69" s="32" t="n">
        <v>1</v>
      </c>
      <c r="U69" s="32" t="s">
        <v>50</v>
      </c>
      <c r="V69" s="35" t="str">
        <f aca="false">IF(AND($E69=サマリー!$B$6,$I69&lt;&gt;""),H69,"")</f>
        <v/>
      </c>
      <c r="W69" s="35" t="str">
        <f aca="false">IF(AND($S69=サマリー!$B$8,$I69&lt;&gt;""),H69,"")</f>
        <v/>
      </c>
      <c r="X69" s="35" t="str">
        <f aca="false">IF(AND($E69=サマリー!$B$6,$K69&lt;&gt;""),J69,"")</f>
        <v/>
      </c>
      <c r="Y69" s="35" t="str">
        <f aca="false">IF(AND($S69=サマリー!$B$8,$K69&lt;&gt;""),J69,"")</f>
        <v/>
      </c>
      <c r="Z69" s="35" t="str">
        <f aca="false">IF(AND($E69=サマリー!$B$6,$O69&lt;&gt;""),N69,"")</f>
        <v/>
      </c>
      <c r="AA69" s="35" t="str">
        <f aca="false">IF(AND($S69=サマリー!$B$8,$O69&lt;&gt;""),N69,"")</f>
        <v/>
      </c>
    </row>
    <row r="70" customFormat="false" ht="15" hidden="false" customHeight="true" outlineLevel="0" collapsed="false">
      <c r="A70" s="32" t="n">
        <v>69</v>
      </c>
      <c r="B70" s="32" t="n">
        <v>518</v>
      </c>
      <c r="C70" s="32" t="s">
        <v>130</v>
      </c>
      <c r="D70" s="32" t="n">
        <v>28</v>
      </c>
      <c r="E70" s="32" t="s">
        <v>47</v>
      </c>
      <c r="F70" s="32" t="s">
        <v>48</v>
      </c>
      <c r="G70" s="33" t="n">
        <v>0.0329861111111111</v>
      </c>
      <c r="H70" s="33" t="n">
        <v>0.00553240740740741</v>
      </c>
      <c r="I70" s="32" t="n">
        <v>59</v>
      </c>
      <c r="J70" s="33" t="n">
        <v>0.0197106481481482</v>
      </c>
      <c r="K70" s="32" t="n">
        <v>118</v>
      </c>
      <c r="L70" s="33" t="n">
        <v>0.0252430555555556</v>
      </c>
      <c r="M70" s="32" t="n">
        <v>100</v>
      </c>
      <c r="N70" s="33" t="n">
        <v>0.00774305555555556</v>
      </c>
      <c r="O70" s="32" t="n">
        <v>25</v>
      </c>
      <c r="P70" s="32"/>
      <c r="Q70" s="32" t="n">
        <v>60</v>
      </c>
      <c r="R70" s="32"/>
      <c r="S70" s="31" t="s">
        <v>72</v>
      </c>
      <c r="T70" s="32" t="n">
        <v>7</v>
      </c>
      <c r="U70" s="31" t="s">
        <v>67</v>
      </c>
      <c r="V70" s="34" t="n">
        <f aca="false">IF(AND($E70=サマリー!$B$6,$I70&lt;&gt;""),H70,"")</f>
        <v>0.00553240740740741</v>
      </c>
      <c r="W70" s="35" t="str">
        <f aca="false">IF(AND($S70=サマリー!$B$8,$I70&lt;&gt;""),H70,"")</f>
        <v/>
      </c>
      <c r="X70" s="34" t="n">
        <f aca="false">IF(AND($E70=サマリー!$B$6,$K70&lt;&gt;""),J70,"")</f>
        <v>0.0197106481481482</v>
      </c>
      <c r="Y70" s="35" t="str">
        <f aca="false">IF(AND($S70=サマリー!$B$8,$K70&lt;&gt;""),J70,"")</f>
        <v/>
      </c>
      <c r="Z70" s="34" t="n">
        <f aca="false">IF(AND($E70=サマリー!$B$6,$O70&lt;&gt;""),N70,"")</f>
        <v>0.00774305555555556</v>
      </c>
      <c r="AA70" s="35" t="str">
        <f aca="false">IF(AND($S70=サマリー!$B$8,$O70&lt;&gt;""),N70,"")</f>
        <v/>
      </c>
    </row>
    <row r="71" customFormat="false" ht="15" hidden="false" customHeight="true" outlineLevel="0" collapsed="false">
      <c r="A71" s="32" t="n">
        <v>70</v>
      </c>
      <c r="B71" s="32" t="n">
        <v>252</v>
      </c>
      <c r="C71" s="32" t="s">
        <v>131</v>
      </c>
      <c r="D71" s="32" t="n">
        <v>58</v>
      </c>
      <c r="E71" s="32" t="s">
        <v>47</v>
      </c>
      <c r="F71" s="32" t="s">
        <v>92</v>
      </c>
      <c r="G71" s="33" t="n">
        <v>0.0330092592592593</v>
      </c>
      <c r="H71" s="33" t="n">
        <v>0.00546296296296296</v>
      </c>
      <c r="I71" s="32" t="n">
        <v>55</v>
      </c>
      <c r="J71" s="33" t="n">
        <v>0.0179976851851852</v>
      </c>
      <c r="K71" s="32" t="n">
        <v>66</v>
      </c>
      <c r="L71" s="33" t="n">
        <v>0.0234606481481482</v>
      </c>
      <c r="M71" s="32" t="n">
        <v>58</v>
      </c>
      <c r="N71" s="33" t="n">
        <v>0.00954861111111111</v>
      </c>
      <c r="O71" s="32" t="n">
        <v>129</v>
      </c>
      <c r="P71" s="32"/>
      <c r="Q71" s="32" t="n">
        <v>61</v>
      </c>
      <c r="R71" s="32"/>
      <c r="S71" s="31" t="s">
        <v>53</v>
      </c>
      <c r="T71" s="32" t="n">
        <v>21</v>
      </c>
      <c r="U71" s="32" t="s">
        <v>50</v>
      </c>
      <c r="V71" s="34" t="n">
        <f aca="false">IF(AND($E71=サマリー!$B$6,$I71&lt;&gt;""),H71,"")</f>
        <v>0.00546296296296296</v>
      </c>
      <c r="W71" s="35" t="str">
        <f aca="false">IF(AND($S71=サマリー!$B$8,$I71&lt;&gt;""),H71,"")</f>
        <v/>
      </c>
      <c r="X71" s="34" t="n">
        <f aca="false">IF(AND($E71=サマリー!$B$6,$K71&lt;&gt;""),J71,"")</f>
        <v>0.0179976851851852</v>
      </c>
      <c r="Y71" s="35" t="str">
        <f aca="false">IF(AND($S71=サマリー!$B$8,$K71&lt;&gt;""),J71,"")</f>
        <v/>
      </c>
      <c r="Z71" s="34" t="n">
        <f aca="false">IF(AND($E71=サマリー!$B$6,$O71&lt;&gt;""),N71,"")</f>
        <v>0.00954861111111111</v>
      </c>
      <c r="AA71" s="35" t="str">
        <f aca="false">IF(AND($S71=サマリー!$B$8,$O71&lt;&gt;""),N71,"")</f>
        <v/>
      </c>
    </row>
    <row r="72" customFormat="false" ht="15" hidden="false" customHeight="true" outlineLevel="0" collapsed="false">
      <c r="A72" s="32" t="n">
        <v>71</v>
      </c>
      <c r="B72" s="32" t="n">
        <v>233</v>
      </c>
      <c r="C72" s="32" t="s">
        <v>132</v>
      </c>
      <c r="D72" s="32" t="n">
        <v>51</v>
      </c>
      <c r="E72" s="32" t="s">
        <v>47</v>
      </c>
      <c r="F72" s="32" t="s">
        <v>48</v>
      </c>
      <c r="G72" s="33" t="n">
        <v>0.0330439814814815</v>
      </c>
      <c r="H72" s="33" t="n">
        <v>0.00534722222222222</v>
      </c>
      <c r="I72" s="32" t="n">
        <v>48</v>
      </c>
      <c r="J72" s="33" t="n">
        <v>0.0197685185185185</v>
      </c>
      <c r="K72" s="32" t="n">
        <v>123</v>
      </c>
      <c r="L72" s="33" t="n">
        <v>0.0251157407407407</v>
      </c>
      <c r="M72" s="32" t="n">
        <v>94</v>
      </c>
      <c r="N72" s="33" t="n">
        <v>0.00792824074074074</v>
      </c>
      <c r="O72" s="32" t="n">
        <v>35</v>
      </c>
      <c r="P72" s="32"/>
      <c r="Q72" s="32" t="n">
        <v>62</v>
      </c>
      <c r="R72" s="32"/>
      <c r="S72" s="31" t="s">
        <v>53</v>
      </c>
      <c r="T72" s="32" t="n">
        <v>22</v>
      </c>
      <c r="U72" s="32" t="s">
        <v>50</v>
      </c>
      <c r="V72" s="34" t="n">
        <f aca="false">IF(AND($E72=サマリー!$B$6,$I72&lt;&gt;""),H72,"")</f>
        <v>0.00534722222222222</v>
      </c>
      <c r="W72" s="35" t="str">
        <f aca="false">IF(AND($S72=サマリー!$B$8,$I72&lt;&gt;""),H72,"")</f>
        <v/>
      </c>
      <c r="X72" s="34" t="n">
        <f aca="false">IF(AND($E72=サマリー!$B$6,$K72&lt;&gt;""),J72,"")</f>
        <v>0.0197685185185185</v>
      </c>
      <c r="Y72" s="35" t="str">
        <f aca="false">IF(AND($S72=サマリー!$B$8,$K72&lt;&gt;""),J72,"")</f>
        <v/>
      </c>
      <c r="Z72" s="34" t="n">
        <f aca="false">IF(AND($E72=サマリー!$B$6,$O72&lt;&gt;""),N72,"")</f>
        <v>0.00792824074074074</v>
      </c>
      <c r="AA72" s="35" t="str">
        <f aca="false">IF(AND($S72=サマリー!$B$8,$O72&lt;&gt;""),N72,"")</f>
        <v/>
      </c>
    </row>
    <row r="73" customFormat="false" ht="15" hidden="false" customHeight="true" outlineLevel="0" collapsed="false">
      <c r="A73" s="32" t="n">
        <v>72</v>
      </c>
      <c r="B73" s="32" t="n">
        <v>214</v>
      </c>
      <c r="C73" s="32" t="s">
        <v>133</v>
      </c>
      <c r="D73" s="32" t="n">
        <v>51</v>
      </c>
      <c r="E73" s="32" t="s">
        <v>47</v>
      </c>
      <c r="F73" s="32" t="s">
        <v>48</v>
      </c>
      <c r="G73" s="33" t="n">
        <v>0.0330787037037037</v>
      </c>
      <c r="H73" s="33" t="n">
        <v>0.00565972222222222</v>
      </c>
      <c r="I73" s="32" t="n">
        <v>69</v>
      </c>
      <c r="J73" s="33" t="n">
        <v>0.0197337962962963</v>
      </c>
      <c r="K73" s="32" t="n">
        <v>121</v>
      </c>
      <c r="L73" s="33" t="n">
        <v>0.0253935185185185</v>
      </c>
      <c r="M73" s="32" t="n">
        <v>105</v>
      </c>
      <c r="N73" s="33" t="n">
        <v>0.00768518518518519</v>
      </c>
      <c r="O73" s="32" t="n">
        <v>22</v>
      </c>
      <c r="P73" s="32"/>
      <c r="Q73" s="32" t="n">
        <v>63</v>
      </c>
      <c r="R73" s="32"/>
      <c r="S73" s="31" t="s">
        <v>53</v>
      </c>
      <c r="T73" s="32" t="n">
        <v>23</v>
      </c>
      <c r="U73" s="32" t="s">
        <v>50</v>
      </c>
      <c r="V73" s="34" t="n">
        <f aca="false">IF(AND($E73=サマリー!$B$6,$I73&lt;&gt;""),H73,"")</f>
        <v>0.00565972222222222</v>
      </c>
      <c r="W73" s="35" t="str">
        <f aca="false">IF(AND($S73=サマリー!$B$8,$I73&lt;&gt;""),H73,"")</f>
        <v/>
      </c>
      <c r="X73" s="34" t="n">
        <f aca="false">IF(AND($E73=サマリー!$B$6,$K73&lt;&gt;""),J73,"")</f>
        <v>0.0197337962962963</v>
      </c>
      <c r="Y73" s="35" t="str">
        <f aca="false">IF(AND($S73=サマリー!$B$8,$K73&lt;&gt;""),J73,"")</f>
        <v/>
      </c>
      <c r="Z73" s="34" t="n">
        <f aca="false">IF(AND($E73=サマリー!$B$6,$O73&lt;&gt;""),N73,"")</f>
        <v>0.00768518518518519</v>
      </c>
      <c r="AA73" s="35" t="str">
        <f aca="false">IF(AND($S73=サマリー!$B$8,$O73&lt;&gt;""),N73,"")</f>
        <v/>
      </c>
    </row>
    <row r="74" customFormat="false" ht="15" hidden="false" customHeight="true" outlineLevel="0" collapsed="false">
      <c r="A74" s="32" t="n">
        <v>73</v>
      </c>
      <c r="B74" s="32" t="n">
        <v>522</v>
      </c>
      <c r="C74" s="32" t="s">
        <v>134</v>
      </c>
      <c r="D74" s="32" t="n">
        <v>58</v>
      </c>
      <c r="E74" s="32" t="s">
        <v>57</v>
      </c>
      <c r="F74" s="32" t="s">
        <v>48</v>
      </c>
      <c r="G74" s="33" t="n">
        <v>0.0332060185185185</v>
      </c>
      <c r="H74" s="33" t="n">
        <v>0.0059375</v>
      </c>
      <c r="I74" s="32" t="n">
        <v>83</v>
      </c>
      <c r="J74" s="33" t="n">
        <v>0.0191666666666667</v>
      </c>
      <c r="K74" s="32" t="n">
        <v>106</v>
      </c>
      <c r="L74" s="33" t="n">
        <v>0.0251041666666667</v>
      </c>
      <c r="M74" s="32" t="n">
        <v>93</v>
      </c>
      <c r="N74" s="33" t="n">
        <v>0.00810185185185185</v>
      </c>
      <c r="O74" s="32" t="n">
        <v>45</v>
      </c>
      <c r="P74" s="32"/>
      <c r="Q74" s="32"/>
      <c r="R74" s="32" t="n">
        <v>10</v>
      </c>
      <c r="S74" s="31" t="s">
        <v>58</v>
      </c>
      <c r="T74" s="32" t="n">
        <v>3</v>
      </c>
      <c r="U74" s="32" t="s">
        <v>88</v>
      </c>
      <c r="V74" s="35" t="str">
        <f aca="false">IF(AND($E74=サマリー!$B$6,$I74&lt;&gt;""),H74,"")</f>
        <v/>
      </c>
      <c r="W74" s="35" t="str">
        <f aca="false">IF(AND($S74=サマリー!$B$8,$I74&lt;&gt;""),H74,"")</f>
        <v/>
      </c>
      <c r="X74" s="35" t="str">
        <f aca="false">IF(AND($E74=サマリー!$B$6,$K74&lt;&gt;""),J74,"")</f>
        <v/>
      </c>
      <c r="Y74" s="35" t="str">
        <f aca="false">IF(AND($S74=サマリー!$B$8,$K74&lt;&gt;""),J74,"")</f>
        <v/>
      </c>
      <c r="Z74" s="35" t="str">
        <f aca="false">IF(AND($E74=サマリー!$B$6,$O74&lt;&gt;""),N74,"")</f>
        <v/>
      </c>
      <c r="AA74" s="35" t="str">
        <f aca="false">IF(AND($S74=サマリー!$B$8,$O74&lt;&gt;""),N74,"")</f>
        <v/>
      </c>
    </row>
    <row r="75" customFormat="false" ht="15" hidden="false" customHeight="true" outlineLevel="0" collapsed="false">
      <c r="A75" s="32" t="n">
        <v>74</v>
      </c>
      <c r="B75" s="32" t="n">
        <v>450</v>
      </c>
      <c r="C75" s="32" t="s">
        <v>135</v>
      </c>
      <c r="D75" s="32" t="n">
        <v>46</v>
      </c>
      <c r="E75" s="32" t="s">
        <v>47</v>
      </c>
      <c r="F75" s="32" t="s">
        <v>48</v>
      </c>
      <c r="G75" s="33" t="n">
        <v>0.0332060185185185</v>
      </c>
      <c r="H75" s="33" t="n">
        <v>0.0059837962962963</v>
      </c>
      <c r="I75" s="32" t="n">
        <v>90</v>
      </c>
      <c r="J75" s="33" t="n">
        <v>0.0171759259259259</v>
      </c>
      <c r="K75" s="32" t="n">
        <v>46</v>
      </c>
      <c r="L75" s="33" t="n">
        <v>0.0231597222222222</v>
      </c>
      <c r="M75" s="32" t="n">
        <v>55</v>
      </c>
      <c r="N75" s="33" t="n">
        <v>0.0100462962962963</v>
      </c>
      <c r="O75" s="32" t="n">
        <v>152</v>
      </c>
      <c r="P75" s="32"/>
      <c r="Q75" s="32" t="n">
        <v>64</v>
      </c>
      <c r="R75" s="32"/>
      <c r="S75" s="31" t="s">
        <v>49</v>
      </c>
      <c r="T75" s="32" t="n">
        <v>29</v>
      </c>
      <c r="U75" s="32" t="s">
        <v>50</v>
      </c>
      <c r="V75" s="34" t="n">
        <f aca="false">IF(AND($E75=サマリー!$B$6,$I75&lt;&gt;""),H75,"")</f>
        <v>0.0059837962962963</v>
      </c>
      <c r="W75" s="34" t="n">
        <f aca="false">IF(AND($S75=サマリー!$B$8,$I75&lt;&gt;""),H75,"")</f>
        <v>0.0059837962962963</v>
      </c>
      <c r="X75" s="34" t="n">
        <f aca="false">IF(AND($E75=サマリー!$B$6,$K75&lt;&gt;""),J75,"")</f>
        <v>0.0171759259259259</v>
      </c>
      <c r="Y75" s="34" t="n">
        <f aca="false">IF(AND($S75=サマリー!$B$8,$K75&lt;&gt;""),J75,"")</f>
        <v>0.0171759259259259</v>
      </c>
      <c r="Z75" s="34" t="n">
        <f aca="false">IF(AND($E75=サマリー!$B$6,$O75&lt;&gt;""),N75,"")</f>
        <v>0.0100462962962963</v>
      </c>
      <c r="AA75" s="34" t="n">
        <f aca="false">IF(AND($S75=サマリー!$B$8,$O75&lt;&gt;""),N75,"")</f>
        <v>0.0100462962962963</v>
      </c>
    </row>
    <row r="76" customFormat="false" ht="15" hidden="false" customHeight="true" outlineLevel="0" collapsed="false">
      <c r="A76" s="32" t="n">
        <v>75</v>
      </c>
      <c r="B76" s="32" t="n">
        <v>504</v>
      </c>
      <c r="C76" s="32" t="s">
        <v>136</v>
      </c>
      <c r="D76" s="32" t="n">
        <v>53</v>
      </c>
      <c r="E76" s="32" t="s">
        <v>47</v>
      </c>
      <c r="F76" s="32" t="s">
        <v>48</v>
      </c>
      <c r="G76" s="33" t="n">
        <v>0.0332175925925926</v>
      </c>
      <c r="H76" s="33" t="n">
        <v>0.00707175925925926</v>
      </c>
      <c r="I76" s="32" t="n">
        <v>194</v>
      </c>
      <c r="J76" s="33" t="n">
        <v>0.0188541666666667</v>
      </c>
      <c r="K76" s="32" t="n">
        <v>95</v>
      </c>
      <c r="L76" s="33" t="n">
        <v>0.0259259259259259</v>
      </c>
      <c r="M76" s="32" t="n">
        <v>119</v>
      </c>
      <c r="N76" s="33" t="n">
        <v>0.00729166666666667</v>
      </c>
      <c r="O76" s="32" t="n">
        <v>10</v>
      </c>
      <c r="P76" s="32"/>
      <c r="Q76" s="32" t="n">
        <v>65</v>
      </c>
      <c r="R76" s="32"/>
      <c r="S76" s="31" t="s">
        <v>53</v>
      </c>
      <c r="T76" s="32" t="n">
        <v>24</v>
      </c>
      <c r="U76" s="31" t="s">
        <v>67</v>
      </c>
      <c r="V76" s="34" t="n">
        <f aca="false">IF(AND($E76=サマリー!$B$6,$I76&lt;&gt;""),H76,"")</f>
        <v>0.00707175925925926</v>
      </c>
      <c r="W76" s="35" t="str">
        <f aca="false">IF(AND($S76=サマリー!$B$8,$I76&lt;&gt;""),H76,"")</f>
        <v/>
      </c>
      <c r="X76" s="34" t="n">
        <f aca="false">IF(AND($E76=サマリー!$B$6,$K76&lt;&gt;""),J76,"")</f>
        <v>0.0188541666666667</v>
      </c>
      <c r="Y76" s="35" t="str">
        <f aca="false">IF(AND($S76=サマリー!$B$8,$K76&lt;&gt;""),J76,"")</f>
        <v/>
      </c>
      <c r="Z76" s="34" t="n">
        <f aca="false">IF(AND($E76=サマリー!$B$6,$O76&lt;&gt;""),N76,"")</f>
        <v>0.00729166666666667</v>
      </c>
      <c r="AA76" s="35" t="str">
        <f aca="false">IF(AND($S76=サマリー!$B$8,$O76&lt;&gt;""),N76,"")</f>
        <v/>
      </c>
    </row>
    <row r="77" customFormat="false" ht="15" hidden="false" customHeight="true" outlineLevel="0" collapsed="false">
      <c r="A77" s="32" t="n">
        <v>76</v>
      </c>
      <c r="B77" s="32" t="n">
        <v>127</v>
      </c>
      <c r="C77" s="32" t="s">
        <v>137</v>
      </c>
      <c r="D77" s="32" t="n">
        <v>66</v>
      </c>
      <c r="E77" s="32" t="s">
        <v>47</v>
      </c>
      <c r="F77" s="32" t="s">
        <v>48</v>
      </c>
      <c r="G77" s="33" t="n">
        <v>0.0332523148148148</v>
      </c>
      <c r="H77" s="33" t="n">
        <v>0.00585648148148148</v>
      </c>
      <c r="I77" s="32" t="n">
        <v>79</v>
      </c>
      <c r="J77" s="33" t="n">
        <v>0.0172337962962963</v>
      </c>
      <c r="K77" s="32" t="n">
        <v>48</v>
      </c>
      <c r="L77" s="33" t="n">
        <v>0.0230902777777778</v>
      </c>
      <c r="M77" s="32" t="n">
        <v>53</v>
      </c>
      <c r="N77" s="33" t="n">
        <v>0.010162037037037</v>
      </c>
      <c r="O77" s="32" t="n">
        <v>158</v>
      </c>
      <c r="P77" s="32"/>
      <c r="Q77" s="32" t="n">
        <v>66</v>
      </c>
      <c r="R77" s="32"/>
      <c r="S77" s="31" t="s">
        <v>53</v>
      </c>
      <c r="T77" s="32" t="n">
        <v>25</v>
      </c>
      <c r="U77" s="32" t="s">
        <v>50</v>
      </c>
      <c r="V77" s="34" t="n">
        <f aca="false">IF(AND($E77=サマリー!$B$6,$I77&lt;&gt;""),H77,"")</f>
        <v>0.00585648148148148</v>
      </c>
      <c r="W77" s="35" t="str">
        <f aca="false">IF(AND($S77=サマリー!$B$8,$I77&lt;&gt;""),H77,"")</f>
        <v/>
      </c>
      <c r="X77" s="34" t="n">
        <f aca="false">IF(AND($E77=サマリー!$B$6,$K77&lt;&gt;""),J77,"")</f>
        <v>0.0172337962962963</v>
      </c>
      <c r="Y77" s="35" t="str">
        <f aca="false">IF(AND($S77=サマリー!$B$8,$K77&lt;&gt;""),J77,"")</f>
        <v/>
      </c>
      <c r="Z77" s="34" t="n">
        <f aca="false">IF(AND($E77=サマリー!$B$6,$O77&lt;&gt;""),N77,"")</f>
        <v>0.010162037037037</v>
      </c>
      <c r="AA77" s="35" t="str">
        <f aca="false">IF(AND($S77=サマリー!$B$8,$O77&lt;&gt;""),N77,"")</f>
        <v/>
      </c>
    </row>
    <row r="78" customFormat="false" ht="15" hidden="false" customHeight="true" outlineLevel="0" collapsed="false">
      <c r="A78" s="32" t="n">
        <v>77</v>
      </c>
      <c r="B78" s="32" t="n">
        <v>251</v>
      </c>
      <c r="C78" s="32" t="s">
        <v>138</v>
      </c>
      <c r="D78" s="32" t="n">
        <v>60</v>
      </c>
      <c r="E78" s="32" t="s">
        <v>47</v>
      </c>
      <c r="F78" s="32" t="s">
        <v>48</v>
      </c>
      <c r="G78" s="33" t="n">
        <v>0.033287037037037</v>
      </c>
      <c r="H78" s="33" t="n">
        <v>0.00600694444444444</v>
      </c>
      <c r="I78" s="32" t="n">
        <v>93</v>
      </c>
      <c r="J78" s="33" t="n">
        <v>0.0184490740740741</v>
      </c>
      <c r="K78" s="32" t="n">
        <v>80</v>
      </c>
      <c r="L78" s="33" t="n">
        <v>0.0244560185185185</v>
      </c>
      <c r="M78" s="32" t="n">
        <v>78</v>
      </c>
      <c r="N78" s="33" t="n">
        <v>0.00883101851851852</v>
      </c>
      <c r="O78" s="32" t="n">
        <v>87</v>
      </c>
      <c r="P78" s="32"/>
      <c r="Q78" s="32" t="n">
        <v>67</v>
      </c>
      <c r="R78" s="32"/>
      <c r="S78" s="31" t="s">
        <v>53</v>
      </c>
      <c r="T78" s="32" t="n">
        <v>26</v>
      </c>
      <c r="U78" s="32" t="s">
        <v>50</v>
      </c>
      <c r="V78" s="34" t="n">
        <f aca="false">IF(AND($E78=サマリー!$B$6,$I78&lt;&gt;""),H78,"")</f>
        <v>0.00600694444444444</v>
      </c>
      <c r="W78" s="35" t="str">
        <f aca="false">IF(AND($S78=サマリー!$B$8,$I78&lt;&gt;""),H78,"")</f>
        <v/>
      </c>
      <c r="X78" s="34" t="n">
        <f aca="false">IF(AND($E78=サマリー!$B$6,$K78&lt;&gt;""),J78,"")</f>
        <v>0.0184490740740741</v>
      </c>
      <c r="Y78" s="35" t="str">
        <f aca="false">IF(AND($S78=サマリー!$B$8,$K78&lt;&gt;""),J78,"")</f>
        <v/>
      </c>
      <c r="Z78" s="34" t="n">
        <f aca="false">IF(AND($E78=サマリー!$B$6,$O78&lt;&gt;""),N78,"")</f>
        <v>0.00883101851851852</v>
      </c>
      <c r="AA78" s="35" t="str">
        <f aca="false">IF(AND($S78=サマリー!$B$8,$O78&lt;&gt;""),N78,"")</f>
        <v/>
      </c>
    </row>
    <row r="79" customFormat="false" ht="15" hidden="false" customHeight="true" outlineLevel="0" collapsed="false">
      <c r="A79" s="32" t="n">
        <v>78</v>
      </c>
      <c r="B79" s="32" t="n">
        <v>117</v>
      </c>
      <c r="C79" s="32" t="s">
        <v>139</v>
      </c>
      <c r="D79" s="32" t="n">
        <v>16</v>
      </c>
      <c r="E79" s="32" t="s">
        <v>57</v>
      </c>
      <c r="F79" s="32" t="s">
        <v>48</v>
      </c>
      <c r="G79" s="33" t="n">
        <v>0.0332986111111111</v>
      </c>
      <c r="H79" s="33" t="n">
        <v>0.00431712962962963</v>
      </c>
      <c r="I79" s="32" t="n">
        <v>8</v>
      </c>
      <c r="J79" s="33" t="n">
        <v>0.0205092592592593</v>
      </c>
      <c r="K79" s="32" t="n">
        <v>142</v>
      </c>
      <c r="L79" s="33" t="n">
        <v>0.0248263888888889</v>
      </c>
      <c r="M79" s="32" t="n">
        <v>85</v>
      </c>
      <c r="N79" s="33" t="n">
        <v>0.00847222222222222</v>
      </c>
      <c r="O79" s="32" t="n">
        <v>65</v>
      </c>
      <c r="P79" s="32"/>
      <c r="Q79" s="32"/>
      <c r="R79" s="32" t="n">
        <v>11</v>
      </c>
      <c r="S79" s="31" t="s">
        <v>75</v>
      </c>
      <c r="T79" s="32" t="n">
        <v>2</v>
      </c>
      <c r="U79" s="32" t="s">
        <v>50</v>
      </c>
      <c r="V79" s="35" t="str">
        <f aca="false">IF(AND($E79=サマリー!$B$6,$I79&lt;&gt;""),H79,"")</f>
        <v/>
      </c>
      <c r="W79" s="35" t="str">
        <f aca="false">IF(AND($S79=サマリー!$B$8,$I79&lt;&gt;""),H79,"")</f>
        <v/>
      </c>
      <c r="X79" s="35" t="str">
        <f aca="false">IF(AND($E79=サマリー!$B$6,$K79&lt;&gt;""),J79,"")</f>
        <v/>
      </c>
      <c r="Y79" s="35" t="str">
        <f aca="false">IF(AND($S79=サマリー!$B$8,$K79&lt;&gt;""),J79,"")</f>
        <v/>
      </c>
      <c r="Z79" s="35" t="str">
        <f aca="false">IF(AND($E79=サマリー!$B$6,$O79&lt;&gt;""),N79,"")</f>
        <v/>
      </c>
      <c r="AA79" s="35" t="str">
        <f aca="false">IF(AND($S79=サマリー!$B$8,$O79&lt;&gt;""),N79,"")</f>
        <v/>
      </c>
    </row>
    <row r="80" customFormat="false" ht="15" hidden="false" customHeight="true" outlineLevel="0" collapsed="false">
      <c r="A80" s="32" t="n">
        <v>79</v>
      </c>
      <c r="B80" s="32" t="n">
        <v>116</v>
      </c>
      <c r="C80" s="32" t="s">
        <v>140</v>
      </c>
      <c r="D80" s="32" t="n">
        <v>38</v>
      </c>
      <c r="E80" s="32" t="s">
        <v>57</v>
      </c>
      <c r="F80" s="32" t="s">
        <v>48</v>
      </c>
      <c r="G80" s="33" t="n">
        <v>0.0333333333333333</v>
      </c>
      <c r="H80" s="33" t="n">
        <v>0.00489583333333333</v>
      </c>
      <c r="I80" s="32" t="n">
        <v>26</v>
      </c>
      <c r="J80" s="33" t="n">
        <v>0.0186342592592593</v>
      </c>
      <c r="K80" s="32" t="n">
        <v>88</v>
      </c>
      <c r="L80" s="33" t="n">
        <v>0.0235300925925926</v>
      </c>
      <c r="M80" s="32" t="n">
        <v>59</v>
      </c>
      <c r="N80" s="33" t="n">
        <v>0.00980324074074074</v>
      </c>
      <c r="O80" s="32" t="n">
        <v>139</v>
      </c>
      <c r="P80" s="32"/>
      <c r="Q80" s="32"/>
      <c r="R80" s="32" t="n">
        <v>12</v>
      </c>
      <c r="S80" s="31" t="s">
        <v>70</v>
      </c>
      <c r="T80" s="32" t="n">
        <v>2</v>
      </c>
      <c r="U80" s="32" t="s">
        <v>50</v>
      </c>
      <c r="V80" s="35" t="str">
        <f aca="false">IF(AND($E80=サマリー!$B$6,$I80&lt;&gt;""),H80,"")</f>
        <v/>
      </c>
      <c r="W80" s="35" t="str">
        <f aca="false">IF(AND($S80=サマリー!$B$8,$I80&lt;&gt;""),H80,"")</f>
        <v/>
      </c>
      <c r="X80" s="35" t="str">
        <f aca="false">IF(AND($E80=サマリー!$B$6,$K80&lt;&gt;""),J80,"")</f>
        <v/>
      </c>
      <c r="Y80" s="35" t="str">
        <f aca="false">IF(AND($S80=サマリー!$B$8,$K80&lt;&gt;""),J80,"")</f>
        <v/>
      </c>
      <c r="Z80" s="35" t="str">
        <f aca="false">IF(AND($E80=サマリー!$B$6,$O80&lt;&gt;""),N80,"")</f>
        <v/>
      </c>
      <c r="AA80" s="35" t="str">
        <f aca="false">IF(AND($S80=サマリー!$B$8,$O80&lt;&gt;""),N80,"")</f>
        <v/>
      </c>
    </row>
    <row r="81" customFormat="false" ht="15" hidden="false" customHeight="true" outlineLevel="0" collapsed="false">
      <c r="A81" s="32" t="n">
        <v>80</v>
      </c>
      <c r="B81" s="32" t="n">
        <v>257</v>
      </c>
      <c r="C81" s="32" t="s">
        <v>141</v>
      </c>
      <c r="D81" s="32" t="n">
        <v>61</v>
      </c>
      <c r="E81" s="32" t="s">
        <v>47</v>
      </c>
      <c r="F81" s="32"/>
      <c r="G81" s="33" t="n">
        <v>0.0333333333333333</v>
      </c>
      <c r="H81" s="33" t="n">
        <v>0.00555555555555556</v>
      </c>
      <c r="I81" s="32" t="n">
        <v>61</v>
      </c>
      <c r="J81" s="33" t="n">
        <v>0.0181828703703704</v>
      </c>
      <c r="K81" s="32" t="n">
        <v>73</v>
      </c>
      <c r="L81" s="33" t="n">
        <v>0.0237384259259259</v>
      </c>
      <c r="M81" s="32" t="n">
        <v>64</v>
      </c>
      <c r="N81" s="33" t="n">
        <v>0.00959490740740741</v>
      </c>
      <c r="O81" s="32" t="n">
        <v>131</v>
      </c>
      <c r="P81" s="32"/>
      <c r="Q81" s="32" t="n">
        <v>68</v>
      </c>
      <c r="R81" s="32"/>
      <c r="S81" s="31" t="s">
        <v>53</v>
      </c>
      <c r="T81" s="32" t="n">
        <v>27</v>
      </c>
      <c r="U81" s="32" t="s">
        <v>50</v>
      </c>
      <c r="V81" s="34" t="n">
        <f aca="false">IF(AND($E81=サマリー!$B$6,$I81&lt;&gt;""),H81,"")</f>
        <v>0.00555555555555556</v>
      </c>
      <c r="W81" s="35" t="str">
        <f aca="false">IF(AND($S81=サマリー!$B$8,$I81&lt;&gt;""),H81,"")</f>
        <v/>
      </c>
      <c r="X81" s="34" t="n">
        <f aca="false">IF(AND($E81=サマリー!$B$6,$K81&lt;&gt;""),J81,"")</f>
        <v>0.0181828703703704</v>
      </c>
      <c r="Y81" s="35" t="str">
        <f aca="false">IF(AND($S81=サマリー!$B$8,$K81&lt;&gt;""),J81,"")</f>
        <v/>
      </c>
      <c r="Z81" s="34" t="n">
        <f aca="false">IF(AND($E81=サマリー!$B$6,$O81&lt;&gt;""),N81,"")</f>
        <v>0.00959490740740741</v>
      </c>
      <c r="AA81" s="35" t="str">
        <f aca="false">IF(AND($S81=サマリー!$B$8,$O81&lt;&gt;""),N81,"")</f>
        <v/>
      </c>
    </row>
    <row r="82" customFormat="false" ht="15" hidden="false" customHeight="true" outlineLevel="0" collapsed="false">
      <c r="A82" s="32" t="n">
        <v>81</v>
      </c>
      <c r="B82" s="32" t="n">
        <v>158</v>
      </c>
      <c r="C82" s="32" t="s">
        <v>142</v>
      </c>
      <c r="D82" s="32" t="n">
        <v>53</v>
      </c>
      <c r="E82" s="32" t="s">
        <v>47</v>
      </c>
      <c r="F82" s="32" t="s">
        <v>48</v>
      </c>
      <c r="G82" s="33" t="n">
        <v>0.0333680555555556</v>
      </c>
      <c r="H82" s="33" t="n">
        <v>0.00662037037037037</v>
      </c>
      <c r="I82" s="32" t="n">
        <v>159</v>
      </c>
      <c r="J82" s="33" t="n">
        <v>0.0183449074074074</v>
      </c>
      <c r="K82" s="32" t="n">
        <v>76</v>
      </c>
      <c r="L82" s="33" t="n">
        <v>0.0249652777777778</v>
      </c>
      <c r="M82" s="32" t="n">
        <v>88</v>
      </c>
      <c r="N82" s="33" t="n">
        <v>0.00840277777777778</v>
      </c>
      <c r="O82" s="32" t="n">
        <v>59</v>
      </c>
      <c r="P82" s="32"/>
      <c r="Q82" s="32" t="n">
        <v>69</v>
      </c>
      <c r="R82" s="32"/>
      <c r="S82" s="31" t="s">
        <v>53</v>
      </c>
      <c r="T82" s="32" t="n">
        <v>28</v>
      </c>
      <c r="U82" s="32" t="s">
        <v>50</v>
      </c>
      <c r="V82" s="34" t="n">
        <f aca="false">IF(AND($E82=サマリー!$B$6,$I82&lt;&gt;""),H82,"")</f>
        <v>0.00662037037037037</v>
      </c>
      <c r="W82" s="35" t="str">
        <f aca="false">IF(AND($S82=サマリー!$B$8,$I82&lt;&gt;""),H82,"")</f>
        <v/>
      </c>
      <c r="X82" s="34" t="n">
        <f aca="false">IF(AND($E82=サマリー!$B$6,$K82&lt;&gt;""),J82,"")</f>
        <v>0.0183449074074074</v>
      </c>
      <c r="Y82" s="35" t="str">
        <f aca="false">IF(AND($S82=サマリー!$B$8,$K82&lt;&gt;""),J82,"")</f>
        <v/>
      </c>
      <c r="Z82" s="34" t="n">
        <f aca="false">IF(AND($E82=サマリー!$B$6,$O82&lt;&gt;""),N82,"")</f>
        <v>0.00840277777777778</v>
      </c>
      <c r="AA82" s="35" t="str">
        <f aca="false">IF(AND($S82=サマリー!$B$8,$O82&lt;&gt;""),N82,"")</f>
        <v/>
      </c>
    </row>
    <row r="83" customFormat="false" ht="15" hidden="false" customHeight="true" outlineLevel="0" collapsed="false">
      <c r="A83" s="32" t="n">
        <v>82</v>
      </c>
      <c r="B83" s="32" t="n">
        <v>330</v>
      </c>
      <c r="C83" s="32" t="s">
        <v>143</v>
      </c>
      <c r="D83" s="32" t="n">
        <v>56</v>
      </c>
      <c r="E83" s="32" t="s">
        <v>47</v>
      </c>
      <c r="F83" s="32" t="s">
        <v>92</v>
      </c>
      <c r="G83" s="33" t="n">
        <v>0.0334143518518519</v>
      </c>
      <c r="H83" s="33" t="n">
        <v>0.00609953703703704</v>
      </c>
      <c r="I83" s="32" t="n">
        <v>105</v>
      </c>
      <c r="J83" s="33" t="n">
        <v>0.018287037037037</v>
      </c>
      <c r="K83" s="32" t="n">
        <v>75</v>
      </c>
      <c r="L83" s="33" t="n">
        <v>0.0243865740740741</v>
      </c>
      <c r="M83" s="32" t="n">
        <v>77</v>
      </c>
      <c r="N83" s="33" t="n">
        <v>0.00902777777777778</v>
      </c>
      <c r="O83" s="32" t="n">
        <v>99</v>
      </c>
      <c r="P83" s="32"/>
      <c r="Q83" s="32" t="n">
        <v>70</v>
      </c>
      <c r="R83" s="32"/>
      <c r="S83" s="31" t="s">
        <v>53</v>
      </c>
      <c r="T83" s="32" t="n">
        <v>29</v>
      </c>
      <c r="U83" s="32" t="s">
        <v>50</v>
      </c>
      <c r="V83" s="34" t="n">
        <f aca="false">IF(AND($E83=サマリー!$B$6,$I83&lt;&gt;""),H83,"")</f>
        <v>0.00609953703703704</v>
      </c>
      <c r="W83" s="35" t="str">
        <f aca="false">IF(AND($S83=サマリー!$B$8,$I83&lt;&gt;""),H83,"")</f>
        <v/>
      </c>
      <c r="X83" s="34" t="n">
        <f aca="false">IF(AND($E83=サマリー!$B$6,$K83&lt;&gt;""),J83,"")</f>
        <v>0.018287037037037</v>
      </c>
      <c r="Y83" s="35" t="str">
        <f aca="false">IF(AND($S83=サマリー!$B$8,$K83&lt;&gt;""),J83,"")</f>
        <v/>
      </c>
      <c r="Z83" s="34" t="n">
        <f aca="false">IF(AND($E83=サマリー!$B$6,$O83&lt;&gt;""),N83,"")</f>
        <v>0.00902777777777778</v>
      </c>
      <c r="AA83" s="35" t="str">
        <f aca="false">IF(AND($S83=サマリー!$B$8,$O83&lt;&gt;""),N83,"")</f>
        <v/>
      </c>
    </row>
    <row r="84" customFormat="false" ht="15" hidden="false" customHeight="true" outlineLevel="0" collapsed="false">
      <c r="A84" s="32" t="n">
        <v>83</v>
      </c>
      <c r="B84" s="32" t="n">
        <v>134</v>
      </c>
      <c r="C84" s="32" t="s">
        <v>144</v>
      </c>
      <c r="D84" s="32" t="n">
        <v>61</v>
      </c>
      <c r="E84" s="32" t="s">
        <v>47</v>
      </c>
      <c r="F84" s="32" t="s">
        <v>48</v>
      </c>
      <c r="G84" s="33" t="n">
        <v>0.0334375</v>
      </c>
      <c r="H84" s="33" t="n">
        <v>0.00581018518518519</v>
      </c>
      <c r="I84" s="32" t="n">
        <v>74</v>
      </c>
      <c r="J84" s="33" t="n">
        <v>0.0185069444444444</v>
      </c>
      <c r="K84" s="32" t="n">
        <v>82</v>
      </c>
      <c r="L84" s="33" t="n">
        <v>0.0243171296296296</v>
      </c>
      <c r="M84" s="32" t="n">
        <v>76</v>
      </c>
      <c r="N84" s="33" t="n">
        <v>0.00912037037037037</v>
      </c>
      <c r="O84" s="32" t="n">
        <v>105</v>
      </c>
      <c r="P84" s="32"/>
      <c r="Q84" s="32" t="n">
        <v>71</v>
      </c>
      <c r="R84" s="32"/>
      <c r="S84" s="31" t="s">
        <v>53</v>
      </c>
      <c r="T84" s="32" t="n">
        <v>30</v>
      </c>
      <c r="U84" s="32" t="s">
        <v>50</v>
      </c>
      <c r="V84" s="34" t="n">
        <f aca="false">IF(AND($E84=サマリー!$B$6,$I84&lt;&gt;""),H84,"")</f>
        <v>0.00581018518518519</v>
      </c>
      <c r="W84" s="35" t="str">
        <f aca="false">IF(AND($S84=サマリー!$B$8,$I84&lt;&gt;""),H84,"")</f>
        <v/>
      </c>
      <c r="X84" s="34" t="n">
        <f aca="false">IF(AND($E84=サマリー!$B$6,$K84&lt;&gt;""),J84,"")</f>
        <v>0.0185069444444444</v>
      </c>
      <c r="Y84" s="35" t="str">
        <f aca="false">IF(AND($S84=サマリー!$B$8,$K84&lt;&gt;""),J84,"")</f>
        <v/>
      </c>
      <c r="Z84" s="34" t="n">
        <f aca="false">IF(AND($E84=サマリー!$B$6,$O84&lt;&gt;""),N84,"")</f>
        <v>0.00912037037037037</v>
      </c>
      <c r="AA84" s="35" t="str">
        <f aca="false">IF(AND($S84=サマリー!$B$8,$O84&lt;&gt;""),N84,"")</f>
        <v/>
      </c>
    </row>
    <row r="85" customFormat="false" ht="15" hidden="false" customHeight="true" outlineLevel="0" collapsed="false">
      <c r="A85" s="32" t="n">
        <v>84</v>
      </c>
      <c r="B85" s="32" t="n">
        <v>307</v>
      </c>
      <c r="C85" s="32" t="s">
        <v>145</v>
      </c>
      <c r="D85" s="32" t="n">
        <v>61</v>
      </c>
      <c r="E85" s="32" t="s">
        <v>47</v>
      </c>
      <c r="F85" s="32" t="s">
        <v>48</v>
      </c>
      <c r="G85" s="33" t="n">
        <v>0.0334490740740741</v>
      </c>
      <c r="H85" s="33" t="n">
        <v>0.00600694444444444</v>
      </c>
      <c r="I85" s="32" t="n">
        <v>95</v>
      </c>
      <c r="J85" s="33" t="n">
        <v>0.017662037037037</v>
      </c>
      <c r="K85" s="32" t="n">
        <v>55</v>
      </c>
      <c r="L85" s="33" t="n">
        <v>0.0236689814814815</v>
      </c>
      <c r="M85" s="32" t="n">
        <v>63</v>
      </c>
      <c r="N85" s="33" t="n">
        <v>0.00978009259259259</v>
      </c>
      <c r="O85" s="32" t="n">
        <v>137</v>
      </c>
      <c r="P85" s="32"/>
      <c r="Q85" s="32" t="n">
        <v>72</v>
      </c>
      <c r="R85" s="32"/>
      <c r="S85" s="31" t="s">
        <v>53</v>
      </c>
      <c r="T85" s="32" t="n">
        <v>31</v>
      </c>
      <c r="U85" s="32" t="s">
        <v>50</v>
      </c>
      <c r="V85" s="34" t="n">
        <f aca="false">IF(AND($E85=サマリー!$B$6,$I85&lt;&gt;""),H85,"")</f>
        <v>0.00600694444444444</v>
      </c>
      <c r="W85" s="35" t="str">
        <f aca="false">IF(AND($S85=サマリー!$B$8,$I85&lt;&gt;""),H85,"")</f>
        <v/>
      </c>
      <c r="X85" s="34" t="n">
        <f aca="false">IF(AND($E85=サマリー!$B$6,$K85&lt;&gt;""),J85,"")</f>
        <v>0.017662037037037</v>
      </c>
      <c r="Y85" s="35" t="str">
        <f aca="false">IF(AND($S85=サマリー!$B$8,$K85&lt;&gt;""),J85,"")</f>
        <v/>
      </c>
      <c r="Z85" s="34" t="n">
        <f aca="false">IF(AND($E85=サマリー!$B$6,$O85&lt;&gt;""),N85,"")</f>
        <v>0.00978009259259259</v>
      </c>
      <c r="AA85" s="35" t="str">
        <f aca="false">IF(AND($S85=サマリー!$B$8,$O85&lt;&gt;""),N85,"")</f>
        <v/>
      </c>
    </row>
    <row r="86" customFormat="false" ht="15" hidden="false" customHeight="true" outlineLevel="0" collapsed="false">
      <c r="A86" s="32" t="n">
        <v>85</v>
      </c>
      <c r="B86" s="32" t="n">
        <v>420</v>
      </c>
      <c r="C86" s="32" t="s">
        <v>146</v>
      </c>
      <c r="D86" s="32" t="n">
        <v>33</v>
      </c>
      <c r="E86" s="32" t="s">
        <v>47</v>
      </c>
      <c r="F86" s="32" t="s">
        <v>92</v>
      </c>
      <c r="G86" s="33" t="n">
        <v>0.0334837962962963</v>
      </c>
      <c r="H86" s="33" t="n">
        <v>0.00605324074074074</v>
      </c>
      <c r="I86" s="32" t="n">
        <v>99</v>
      </c>
      <c r="J86" s="33" t="n">
        <v>0.0190277777777778</v>
      </c>
      <c r="K86" s="32" t="n">
        <v>100</v>
      </c>
      <c r="L86" s="33" t="n">
        <v>0.0250810185185185</v>
      </c>
      <c r="M86" s="32" t="n">
        <v>91</v>
      </c>
      <c r="N86" s="33" t="n">
        <v>0.00840277777777778</v>
      </c>
      <c r="O86" s="32" t="n">
        <v>60</v>
      </c>
      <c r="P86" s="32"/>
      <c r="Q86" s="32" t="n">
        <v>73</v>
      </c>
      <c r="R86" s="32"/>
      <c r="S86" s="31" t="s">
        <v>49</v>
      </c>
      <c r="T86" s="32" t="n">
        <v>30</v>
      </c>
      <c r="U86" s="32" t="s">
        <v>50</v>
      </c>
      <c r="V86" s="34" t="n">
        <f aca="false">IF(AND($E86=サマリー!$B$6,$I86&lt;&gt;""),H86,"")</f>
        <v>0.00605324074074074</v>
      </c>
      <c r="W86" s="34" t="n">
        <f aca="false">IF(AND($S86=サマリー!$B$8,$I86&lt;&gt;""),H86,"")</f>
        <v>0.00605324074074074</v>
      </c>
      <c r="X86" s="34" t="n">
        <f aca="false">IF(AND($E86=サマリー!$B$6,$K86&lt;&gt;""),J86,"")</f>
        <v>0.0190277777777778</v>
      </c>
      <c r="Y86" s="34" t="n">
        <f aca="false">IF(AND($S86=サマリー!$B$8,$K86&lt;&gt;""),J86,"")</f>
        <v>0.0190277777777778</v>
      </c>
      <c r="Z86" s="34" t="n">
        <f aca="false">IF(AND($E86=サマリー!$B$6,$O86&lt;&gt;""),N86,"")</f>
        <v>0.00840277777777778</v>
      </c>
      <c r="AA86" s="34" t="n">
        <f aca="false">IF(AND($S86=サマリー!$B$8,$O86&lt;&gt;""),N86,"")</f>
        <v>0.00840277777777778</v>
      </c>
    </row>
    <row r="87" customFormat="false" ht="15" hidden="false" customHeight="true" outlineLevel="0" collapsed="false">
      <c r="A87" s="32" t="n">
        <v>86</v>
      </c>
      <c r="B87" s="32" t="n">
        <v>316</v>
      </c>
      <c r="C87" s="32" t="s">
        <v>147</v>
      </c>
      <c r="D87" s="32" t="n">
        <v>52</v>
      </c>
      <c r="E87" s="32" t="s">
        <v>47</v>
      </c>
      <c r="F87" s="32" t="s">
        <v>48</v>
      </c>
      <c r="G87" s="33" t="n">
        <v>0.0335300925925926</v>
      </c>
      <c r="H87" s="33" t="n">
        <v>0.00799768518518519</v>
      </c>
      <c r="I87" s="32" t="n">
        <v>235</v>
      </c>
      <c r="J87" s="33" t="n">
        <v>0.0181018518518519</v>
      </c>
      <c r="K87" s="32" t="n">
        <v>70</v>
      </c>
      <c r="L87" s="33" t="n">
        <v>0.026099537037037</v>
      </c>
      <c r="M87" s="32" t="n">
        <v>123</v>
      </c>
      <c r="N87" s="33" t="n">
        <v>0.00743055555555556</v>
      </c>
      <c r="O87" s="32" t="n">
        <v>14</v>
      </c>
      <c r="P87" s="32"/>
      <c r="Q87" s="32" t="n">
        <v>74</v>
      </c>
      <c r="R87" s="32"/>
      <c r="S87" s="31" t="s">
        <v>53</v>
      </c>
      <c r="T87" s="32" t="n">
        <v>32</v>
      </c>
      <c r="U87" s="32" t="s">
        <v>50</v>
      </c>
      <c r="V87" s="34" t="n">
        <f aca="false">IF(AND($E87=サマリー!$B$6,$I87&lt;&gt;""),H87,"")</f>
        <v>0.00799768518518519</v>
      </c>
      <c r="W87" s="35" t="str">
        <f aca="false">IF(AND($S87=サマリー!$B$8,$I87&lt;&gt;""),H87,"")</f>
        <v/>
      </c>
      <c r="X87" s="34" t="n">
        <f aca="false">IF(AND($E87=サマリー!$B$6,$K87&lt;&gt;""),J87,"")</f>
        <v>0.0181018518518519</v>
      </c>
      <c r="Y87" s="35" t="str">
        <f aca="false">IF(AND($S87=サマリー!$B$8,$K87&lt;&gt;""),J87,"")</f>
        <v/>
      </c>
      <c r="Z87" s="34" t="n">
        <f aca="false">IF(AND($E87=サマリー!$B$6,$O87&lt;&gt;""),N87,"")</f>
        <v>0.00743055555555556</v>
      </c>
      <c r="AA87" s="35" t="str">
        <f aca="false">IF(AND($S87=サマリー!$B$8,$O87&lt;&gt;""),N87,"")</f>
        <v/>
      </c>
    </row>
    <row r="88" customFormat="false" ht="15" hidden="false" customHeight="true" outlineLevel="0" collapsed="false">
      <c r="A88" s="32" t="n">
        <v>87</v>
      </c>
      <c r="B88" s="32" t="n">
        <v>160</v>
      </c>
      <c r="C88" s="32" t="s">
        <v>148</v>
      </c>
      <c r="D88" s="32" t="n">
        <v>22</v>
      </c>
      <c r="E88" s="32" t="s">
        <v>57</v>
      </c>
      <c r="F88" s="32" t="s">
        <v>92</v>
      </c>
      <c r="G88" s="33" t="n">
        <v>0.0337037037037037</v>
      </c>
      <c r="H88" s="33" t="n">
        <v>0.0047337962962963</v>
      </c>
      <c r="I88" s="32" t="n">
        <v>17</v>
      </c>
      <c r="J88" s="33" t="n">
        <v>0.0189351851851852</v>
      </c>
      <c r="K88" s="32" t="n">
        <v>97</v>
      </c>
      <c r="L88" s="33" t="n">
        <v>0.0236689814814815</v>
      </c>
      <c r="M88" s="32" t="n">
        <v>62</v>
      </c>
      <c r="N88" s="33" t="n">
        <v>0.0100347222222222</v>
      </c>
      <c r="O88" s="32" t="n">
        <v>150</v>
      </c>
      <c r="P88" s="32"/>
      <c r="Q88" s="32"/>
      <c r="R88" s="32" t="n">
        <v>13</v>
      </c>
      <c r="S88" s="31" t="s">
        <v>75</v>
      </c>
      <c r="T88" s="32" t="n">
        <v>3</v>
      </c>
      <c r="U88" s="32" t="s">
        <v>50</v>
      </c>
      <c r="V88" s="35" t="str">
        <f aca="false">IF(AND($E88=サマリー!$B$6,$I88&lt;&gt;""),H88,"")</f>
        <v/>
      </c>
      <c r="W88" s="35" t="str">
        <f aca="false">IF(AND($S88=サマリー!$B$8,$I88&lt;&gt;""),H88,"")</f>
        <v/>
      </c>
      <c r="X88" s="35" t="str">
        <f aca="false">IF(AND($E88=サマリー!$B$6,$K88&lt;&gt;""),J88,"")</f>
        <v/>
      </c>
      <c r="Y88" s="35" t="str">
        <f aca="false">IF(AND($S88=サマリー!$B$8,$K88&lt;&gt;""),J88,"")</f>
        <v/>
      </c>
      <c r="Z88" s="35" t="str">
        <f aca="false">IF(AND($E88=サマリー!$B$6,$O88&lt;&gt;""),N88,"")</f>
        <v/>
      </c>
      <c r="AA88" s="35" t="str">
        <f aca="false">IF(AND($S88=サマリー!$B$8,$O88&lt;&gt;""),N88,"")</f>
        <v/>
      </c>
    </row>
    <row r="89" customFormat="false" ht="15" hidden="false" customHeight="true" outlineLevel="0" collapsed="false">
      <c r="A89" s="32" t="n">
        <v>88</v>
      </c>
      <c r="B89" s="32" t="n">
        <v>321</v>
      </c>
      <c r="C89" s="32" t="s">
        <v>149</v>
      </c>
      <c r="D89" s="32" t="n">
        <v>53</v>
      </c>
      <c r="E89" s="32" t="s">
        <v>47</v>
      </c>
      <c r="F89" s="32" t="s">
        <v>48</v>
      </c>
      <c r="G89" s="33" t="n">
        <v>0.0337152777777778</v>
      </c>
      <c r="H89" s="33" t="n">
        <v>0.00638888888888889</v>
      </c>
      <c r="I89" s="32" t="n">
        <v>137</v>
      </c>
      <c r="J89" s="33" t="n">
        <v>0.0192592592592593</v>
      </c>
      <c r="K89" s="32" t="n">
        <v>109</v>
      </c>
      <c r="L89" s="33" t="n">
        <v>0.0256481481481482</v>
      </c>
      <c r="M89" s="32" t="n">
        <v>112</v>
      </c>
      <c r="N89" s="33" t="n">
        <v>0.00806712962962963</v>
      </c>
      <c r="O89" s="32" t="n">
        <v>43</v>
      </c>
      <c r="P89" s="32"/>
      <c r="Q89" s="32" t="n">
        <v>75</v>
      </c>
      <c r="R89" s="32"/>
      <c r="S89" s="31" t="s">
        <v>53</v>
      </c>
      <c r="T89" s="32" t="n">
        <v>33</v>
      </c>
      <c r="U89" s="32" t="s">
        <v>50</v>
      </c>
      <c r="V89" s="34" t="n">
        <f aca="false">IF(AND($E89=サマリー!$B$6,$I89&lt;&gt;""),H89,"")</f>
        <v>0.00638888888888889</v>
      </c>
      <c r="W89" s="35" t="str">
        <f aca="false">IF(AND($S89=サマリー!$B$8,$I89&lt;&gt;""),H89,"")</f>
        <v/>
      </c>
      <c r="X89" s="34" t="n">
        <f aca="false">IF(AND($E89=サマリー!$B$6,$K89&lt;&gt;""),J89,"")</f>
        <v>0.0192592592592593</v>
      </c>
      <c r="Y89" s="35" t="str">
        <f aca="false">IF(AND($S89=サマリー!$B$8,$K89&lt;&gt;""),J89,"")</f>
        <v/>
      </c>
      <c r="Z89" s="34" t="n">
        <f aca="false">IF(AND($E89=サマリー!$B$6,$O89&lt;&gt;""),N89,"")</f>
        <v>0.00806712962962963</v>
      </c>
      <c r="AA89" s="35" t="str">
        <f aca="false">IF(AND($S89=サマリー!$B$8,$O89&lt;&gt;""),N89,"")</f>
        <v/>
      </c>
    </row>
    <row r="90" customFormat="false" ht="15" hidden="false" customHeight="true" outlineLevel="0" collapsed="false">
      <c r="A90" s="32" t="n">
        <v>89</v>
      </c>
      <c r="B90" s="32" t="n">
        <v>561</v>
      </c>
      <c r="C90" s="32" t="s">
        <v>150</v>
      </c>
      <c r="D90" s="32" t="n">
        <v>62</v>
      </c>
      <c r="E90" s="32" t="s">
        <v>47</v>
      </c>
      <c r="F90" s="32" t="s">
        <v>92</v>
      </c>
      <c r="G90" s="33" t="n">
        <v>0.0339236111111111</v>
      </c>
      <c r="H90" s="33" t="n">
        <v>0.00606481481481482</v>
      </c>
      <c r="I90" s="32" t="n">
        <v>100</v>
      </c>
      <c r="J90" s="33" t="n">
        <v>0.0184375</v>
      </c>
      <c r="K90" s="32" t="n">
        <v>79</v>
      </c>
      <c r="L90" s="33" t="n">
        <v>0.0245023148148148</v>
      </c>
      <c r="M90" s="32" t="n">
        <v>80</v>
      </c>
      <c r="N90" s="33" t="n">
        <v>0.0094212962962963</v>
      </c>
      <c r="O90" s="32" t="n">
        <v>123</v>
      </c>
      <c r="P90" s="32"/>
      <c r="Q90" s="32" t="n">
        <v>76</v>
      </c>
      <c r="R90" s="32"/>
      <c r="S90" s="31" t="s">
        <v>53</v>
      </c>
      <c r="T90" s="32" t="n">
        <v>34</v>
      </c>
      <c r="U90" s="32" t="s">
        <v>88</v>
      </c>
      <c r="V90" s="34" t="n">
        <f aca="false">IF(AND($E90=サマリー!$B$6,$I90&lt;&gt;""),H90,"")</f>
        <v>0.00606481481481482</v>
      </c>
      <c r="W90" s="35" t="str">
        <f aca="false">IF(AND($S90=サマリー!$B$8,$I90&lt;&gt;""),H90,"")</f>
        <v/>
      </c>
      <c r="X90" s="34" t="n">
        <f aca="false">IF(AND($E90=サマリー!$B$6,$K90&lt;&gt;""),J90,"")</f>
        <v>0.0184375</v>
      </c>
      <c r="Y90" s="35" t="str">
        <f aca="false">IF(AND($S90=サマリー!$B$8,$K90&lt;&gt;""),J90,"")</f>
        <v/>
      </c>
      <c r="Z90" s="34" t="n">
        <f aca="false">IF(AND($E90=サマリー!$B$6,$O90&lt;&gt;""),N90,"")</f>
        <v>0.0094212962962963</v>
      </c>
      <c r="AA90" s="35" t="str">
        <f aca="false">IF(AND($S90=サマリー!$B$8,$O90&lt;&gt;""),N90,"")</f>
        <v/>
      </c>
    </row>
    <row r="91" customFormat="false" ht="15" hidden="false" customHeight="true" outlineLevel="0" collapsed="false">
      <c r="A91" s="32" t="n">
        <v>90</v>
      </c>
      <c r="B91" s="32" t="n">
        <v>215</v>
      </c>
      <c r="C91" s="32" t="s">
        <v>151</v>
      </c>
      <c r="D91" s="32" t="n">
        <v>28</v>
      </c>
      <c r="E91" s="32" t="s">
        <v>47</v>
      </c>
      <c r="F91" s="32" t="s">
        <v>48</v>
      </c>
      <c r="G91" s="33" t="n">
        <v>0.0339583333333333</v>
      </c>
      <c r="H91" s="33" t="n">
        <v>0.00501157407407407</v>
      </c>
      <c r="I91" s="32" t="n">
        <v>33</v>
      </c>
      <c r="J91" s="33" t="n">
        <v>0.0204282407407407</v>
      </c>
      <c r="K91" s="32" t="n">
        <v>139</v>
      </c>
      <c r="L91" s="33" t="n">
        <v>0.0254398148148148</v>
      </c>
      <c r="M91" s="32" t="n">
        <v>106</v>
      </c>
      <c r="N91" s="33" t="n">
        <v>0.00851851851851852</v>
      </c>
      <c r="O91" s="32" t="n">
        <v>68</v>
      </c>
      <c r="P91" s="32"/>
      <c r="Q91" s="32" t="n">
        <v>77</v>
      </c>
      <c r="R91" s="32"/>
      <c r="S91" s="31" t="s">
        <v>72</v>
      </c>
      <c r="T91" s="32" t="n">
        <v>8</v>
      </c>
      <c r="U91" s="32" t="s">
        <v>50</v>
      </c>
      <c r="V91" s="34" t="n">
        <f aca="false">IF(AND($E91=サマリー!$B$6,$I91&lt;&gt;""),H91,"")</f>
        <v>0.00501157407407407</v>
      </c>
      <c r="W91" s="35" t="str">
        <f aca="false">IF(AND($S91=サマリー!$B$8,$I91&lt;&gt;""),H91,"")</f>
        <v/>
      </c>
      <c r="X91" s="34" t="n">
        <f aca="false">IF(AND($E91=サマリー!$B$6,$K91&lt;&gt;""),J91,"")</f>
        <v>0.0204282407407407</v>
      </c>
      <c r="Y91" s="35" t="str">
        <f aca="false">IF(AND($S91=サマリー!$B$8,$K91&lt;&gt;""),J91,"")</f>
        <v/>
      </c>
      <c r="Z91" s="34" t="n">
        <f aca="false">IF(AND($E91=サマリー!$B$6,$O91&lt;&gt;""),N91,"")</f>
        <v>0.00851851851851852</v>
      </c>
      <c r="AA91" s="35" t="str">
        <f aca="false">IF(AND($S91=サマリー!$B$8,$O91&lt;&gt;""),N91,"")</f>
        <v/>
      </c>
    </row>
    <row r="92" customFormat="false" ht="15" hidden="false" customHeight="true" outlineLevel="0" collapsed="false">
      <c r="A92" s="32" t="n">
        <v>91</v>
      </c>
      <c r="B92" s="32" t="n">
        <v>340</v>
      </c>
      <c r="C92" s="32" t="s">
        <v>152</v>
      </c>
      <c r="D92" s="32" t="n">
        <v>24</v>
      </c>
      <c r="E92" s="32" t="s">
        <v>47</v>
      </c>
      <c r="F92" s="32" t="s">
        <v>69</v>
      </c>
      <c r="G92" s="33" t="n">
        <v>0.0339583333333333</v>
      </c>
      <c r="H92" s="33" t="n">
        <v>0.00549768518518519</v>
      </c>
      <c r="I92" s="32" t="n">
        <v>58</v>
      </c>
      <c r="J92" s="33" t="n">
        <v>0.0196875</v>
      </c>
      <c r="K92" s="32" t="n">
        <v>117</v>
      </c>
      <c r="L92" s="33" t="n">
        <v>0.0251851851851852</v>
      </c>
      <c r="M92" s="32" t="n">
        <v>98</v>
      </c>
      <c r="N92" s="33" t="n">
        <v>0.00877314814814815</v>
      </c>
      <c r="O92" s="32" t="n">
        <v>83</v>
      </c>
      <c r="P92" s="32"/>
      <c r="Q92" s="32" t="n">
        <v>78</v>
      </c>
      <c r="R92" s="32"/>
      <c r="S92" s="31" t="s">
        <v>72</v>
      </c>
      <c r="T92" s="32" t="n">
        <v>9</v>
      </c>
      <c r="U92" s="32" t="s">
        <v>50</v>
      </c>
      <c r="V92" s="34" t="n">
        <f aca="false">IF(AND($E92=サマリー!$B$6,$I92&lt;&gt;""),H92,"")</f>
        <v>0.00549768518518519</v>
      </c>
      <c r="W92" s="35" t="str">
        <f aca="false">IF(AND($S92=サマリー!$B$8,$I92&lt;&gt;""),H92,"")</f>
        <v/>
      </c>
      <c r="X92" s="34" t="n">
        <f aca="false">IF(AND($E92=サマリー!$B$6,$K92&lt;&gt;""),J92,"")</f>
        <v>0.0196875</v>
      </c>
      <c r="Y92" s="35" t="str">
        <f aca="false">IF(AND($S92=サマリー!$B$8,$K92&lt;&gt;""),J92,"")</f>
        <v/>
      </c>
      <c r="Z92" s="34" t="n">
        <f aca="false">IF(AND($E92=サマリー!$B$6,$O92&lt;&gt;""),N92,"")</f>
        <v>0.00877314814814815</v>
      </c>
      <c r="AA92" s="35" t="str">
        <f aca="false">IF(AND($S92=サマリー!$B$8,$O92&lt;&gt;""),N92,"")</f>
        <v/>
      </c>
    </row>
    <row r="93" customFormat="false" ht="15" hidden="false" customHeight="true" outlineLevel="0" collapsed="false">
      <c r="A93" s="32" t="n">
        <v>92</v>
      </c>
      <c r="B93" s="32" t="n">
        <v>120</v>
      </c>
      <c r="C93" s="32" t="s">
        <v>153</v>
      </c>
      <c r="D93" s="32" t="n">
        <v>29</v>
      </c>
      <c r="E93" s="32" t="s">
        <v>47</v>
      </c>
      <c r="F93" s="32" t="s">
        <v>48</v>
      </c>
      <c r="G93" s="33" t="n">
        <v>0.0339814814814815</v>
      </c>
      <c r="H93" s="33" t="n">
        <v>0.00599537037037037</v>
      </c>
      <c r="I93" s="32" t="n">
        <v>92</v>
      </c>
      <c r="J93" s="33" t="n">
        <v>0.0196643518518519</v>
      </c>
      <c r="K93" s="32" t="n">
        <v>116</v>
      </c>
      <c r="L93" s="33" t="n">
        <v>0.0256597222222222</v>
      </c>
      <c r="M93" s="32" t="n">
        <v>113</v>
      </c>
      <c r="N93" s="33" t="n">
        <v>0.00832175925925926</v>
      </c>
      <c r="O93" s="32" t="n">
        <v>58</v>
      </c>
      <c r="P93" s="32"/>
      <c r="Q93" s="32" t="n">
        <v>79</v>
      </c>
      <c r="R93" s="32"/>
      <c r="S93" s="31" t="s">
        <v>72</v>
      </c>
      <c r="T93" s="32" t="n">
        <v>10</v>
      </c>
      <c r="U93" s="32" t="s">
        <v>50</v>
      </c>
      <c r="V93" s="34" t="n">
        <f aca="false">IF(AND($E93=サマリー!$B$6,$I93&lt;&gt;""),H93,"")</f>
        <v>0.00599537037037037</v>
      </c>
      <c r="W93" s="35" t="str">
        <f aca="false">IF(AND($S93=サマリー!$B$8,$I93&lt;&gt;""),H93,"")</f>
        <v/>
      </c>
      <c r="X93" s="34" t="n">
        <f aca="false">IF(AND($E93=サマリー!$B$6,$K93&lt;&gt;""),J93,"")</f>
        <v>0.0196643518518519</v>
      </c>
      <c r="Y93" s="35" t="str">
        <f aca="false">IF(AND($S93=サマリー!$B$8,$K93&lt;&gt;""),J93,"")</f>
        <v/>
      </c>
      <c r="Z93" s="34" t="n">
        <f aca="false">IF(AND($E93=サマリー!$B$6,$O93&lt;&gt;""),N93,"")</f>
        <v>0.00832175925925926</v>
      </c>
      <c r="AA93" s="35" t="str">
        <f aca="false">IF(AND($S93=サマリー!$B$8,$O93&lt;&gt;""),N93,"")</f>
        <v/>
      </c>
    </row>
    <row r="94" customFormat="false" ht="15" hidden="false" customHeight="true" outlineLevel="0" collapsed="false">
      <c r="A94" s="32" t="n">
        <v>93</v>
      </c>
      <c r="B94" s="32" t="n">
        <v>336</v>
      </c>
      <c r="C94" s="32" t="s">
        <v>154</v>
      </c>
      <c r="D94" s="32" t="n">
        <v>62</v>
      </c>
      <c r="E94" s="32" t="s">
        <v>47</v>
      </c>
      <c r="F94" s="32" t="s">
        <v>48</v>
      </c>
      <c r="G94" s="33" t="n">
        <v>0.0340625</v>
      </c>
      <c r="H94" s="33" t="n">
        <v>0.00597222222222222</v>
      </c>
      <c r="I94" s="32" t="n">
        <v>87</v>
      </c>
      <c r="J94" s="33" t="n">
        <v>0.0189930555555556</v>
      </c>
      <c r="K94" s="32" t="n">
        <v>99</v>
      </c>
      <c r="L94" s="33" t="n">
        <v>0.0249652777777778</v>
      </c>
      <c r="M94" s="32" t="n">
        <v>89</v>
      </c>
      <c r="N94" s="33" t="n">
        <v>0.00909722222222222</v>
      </c>
      <c r="O94" s="32" t="n">
        <v>104</v>
      </c>
      <c r="P94" s="32"/>
      <c r="Q94" s="32" t="n">
        <v>80</v>
      </c>
      <c r="R94" s="32"/>
      <c r="S94" s="31" t="s">
        <v>53</v>
      </c>
      <c r="T94" s="32" t="n">
        <v>35</v>
      </c>
      <c r="U94" s="32" t="s">
        <v>50</v>
      </c>
      <c r="V94" s="34" t="n">
        <f aca="false">IF(AND($E94=サマリー!$B$6,$I94&lt;&gt;""),H94,"")</f>
        <v>0.00597222222222222</v>
      </c>
      <c r="W94" s="35" t="str">
        <f aca="false">IF(AND($S94=サマリー!$B$8,$I94&lt;&gt;""),H94,"")</f>
        <v/>
      </c>
      <c r="X94" s="34" t="n">
        <f aca="false">IF(AND($E94=サマリー!$B$6,$K94&lt;&gt;""),J94,"")</f>
        <v>0.0189930555555556</v>
      </c>
      <c r="Y94" s="35" t="str">
        <f aca="false">IF(AND($S94=サマリー!$B$8,$K94&lt;&gt;""),J94,"")</f>
        <v/>
      </c>
      <c r="Z94" s="34" t="n">
        <f aca="false">IF(AND($E94=サマリー!$B$6,$O94&lt;&gt;""),N94,"")</f>
        <v>0.00909722222222222</v>
      </c>
      <c r="AA94" s="35" t="str">
        <f aca="false">IF(AND($S94=サマリー!$B$8,$O94&lt;&gt;""),N94,"")</f>
        <v/>
      </c>
    </row>
    <row r="95" customFormat="false" ht="15" hidden="false" customHeight="true" outlineLevel="0" collapsed="false">
      <c r="A95" s="32" t="n">
        <v>94</v>
      </c>
      <c r="B95" s="32" t="n">
        <v>326</v>
      </c>
      <c r="C95" s="32" t="s">
        <v>155</v>
      </c>
      <c r="D95" s="32" t="n">
        <v>50</v>
      </c>
      <c r="E95" s="32" t="s">
        <v>47</v>
      </c>
      <c r="F95" s="32" t="s">
        <v>48</v>
      </c>
      <c r="G95" s="33" t="n">
        <v>0.0341087962962963</v>
      </c>
      <c r="H95" s="33" t="n">
        <v>0.00631944444444444</v>
      </c>
      <c r="I95" s="32" t="n">
        <v>135</v>
      </c>
      <c r="J95" s="33" t="n">
        <v>0.0186111111111111</v>
      </c>
      <c r="K95" s="32" t="n">
        <v>87</v>
      </c>
      <c r="L95" s="33" t="n">
        <v>0.0249305555555556</v>
      </c>
      <c r="M95" s="32" t="n">
        <v>87</v>
      </c>
      <c r="N95" s="33" t="n">
        <v>0.00917824074074074</v>
      </c>
      <c r="O95" s="32" t="n">
        <v>109</v>
      </c>
      <c r="P95" s="32"/>
      <c r="Q95" s="32" t="n">
        <v>81</v>
      </c>
      <c r="R95" s="32"/>
      <c r="S95" s="31" t="s">
        <v>53</v>
      </c>
      <c r="T95" s="32" t="n">
        <v>36</v>
      </c>
      <c r="U95" s="32" t="s">
        <v>50</v>
      </c>
      <c r="V95" s="34" t="n">
        <f aca="false">IF(AND($E95=サマリー!$B$6,$I95&lt;&gt;""),H95,"")</f>
        <v>0.00631944444444444</v>
      </c>
      <c r="W95" s="35" t="str">
        <f aca="false">IF(AND($S95=サマリー!$B$8,$I95&lt;&gt;""),H95,"")</f>
        <v/>
      </c>
      <c r="X95" s="34" t="n">
        <f aca="false">IF(AND($E95=サマリー!$B$6,$K95&lt;&gt;""),J95,"")</f>
        <v>0.0186111111111111</v>
      </c>
      <c r="Y95" s="35" t="str">
        <f aca="false">IF(AND($S95=サマリー!$B$8,$K95&lt;&gt;""),J95,"")</f>
        <v/>
      </c>
      <c r="Z95" s="34" t="n">
        <f aca="false">IF(AND($E95=サマリー!$B$6,$O95&lt;&gt;""),N95,"")</f>
        <v>0.00917824074074074</v>
      </c>
      <c r="AA95" s="35" t="str">
        <f aca="false">IF(AND($S95=サマリー!$B$8,$O95&lt;&gt;""),N95,"")</f>
        <v/>
      </c>
    </row>
    <row r="96" customFormat="false" ht="15" hidden="false" customHeight="true" outlineLevel="0" collapsed="false">
      <c r="A96" s="32" t="n">
        <v>95</v>
      </c>
      <c r="B96" s="32" t="n">
        <v>254</v>
      </c>
      <c r="C96" s="32" t="s">
        <v>156</v>
      </c>
      <c r="D96" s="32" t="n">
        <v>46</v>
      </c>
      <c r="E96" s="32" t="s">
        <v>47</v>
      </c>
      <c r="F96" s="32" t="s">
        <v>48</v>
      </c>
      <c r="G96" s="33" t="n">
        <v>0.0341203703703704</v>
      </c>
      <c r="H96" s="33" t="n">
        <v>0.0062037037037037</v>
      </c>
      <c r="I96" s="32" t="n">
        <v>119</v>
      </c>
      <c r="J96" s="33" t="n">
        <v>0.0189930555555556</v>
      </c>
      <c r="K96" s="32" t="n">
        <v>98</v>
      </c>
      <c r="L96" s="33" t="n">
        <v>0.0251967592592593</v>
      </c>
      <c r="M96" s="32" t="n">
        <v>99</v>
      </c>
      <c r="N96" s="33" t="n">
        <v>0.00892361111111111</v>
      </c>
      <c r="O96" s="32" t="n">
        <v>92</v>
      </c>
      <c r="P96" s="32"/>
      <c r="Q96" s="32" t="n">
        <v>82</v>
      </c>
      <c r="R96" s="32"/>
      <c r="S96" s="31" t="s">
        <v>49</v>
      </c>
      <c r="T96" s="32" t="n">
        <v>31</v>
      </c>
      <c r="U96" s="32" t="s">
        <v>50</v>
      </c>
      <c r="V96" s="34" t="n">
        <f aca="false">IF(AND($E96=サマリー!$B$6,$I96&lt;&gt;""),H96,"")</f>
        <v>0.0062037037037037</v>
      </c>
      <c r="W96" s="34" t="n">
        <f aca="false">IF(AND($S96=サマリー!$B$8,$I96&lt;&gt;""),H96,"")</f>
        <v>0.0062037037037037</v>
      </c>
      <c r="X96" s="34" t="n">
        <f aca="false">IF(AND($E96=サマリー!$B$6,$K96&lt;&gt;""),J96,"")</f>
        <v>0.0189930555555556</v>
      </c>
      <c r="Y96" s="34" t="n">
        <f aca="false">IF(AND($S96=サマリー!$B$8,$K96&lt;&gt;""),J96,"")</f>
        <v>0.0189930555555556</v>
      </c>
      <c r="Z96" s="34" t="n">
        <f aca="false">IF(AND($E96=サマリー!$B$6,$O96&lt;&gt;""),N96,"")</f>
        <v>0.00892361111111111</v>
      </c>
      <c r="AA96" s="34" t="n">
        <f aca="false">IF(AND($S96=サマリー!$B$8,$O96&lt;&gt;""),N96,"")</f>
        <v>0.00892361111111111</v>
      </c>
    </row>
    <row r="97" customFormat="false" ht="15" hidden="false" customHeight="true" outlineLevel="0" collapsed="false">
      <c r="A97" s="32" t="n">
        <v>96</v>
      </c>
      <c r="B97" s="32" t="n">
        <v>346</v>
      </c>
      <c r="C97" s="32" t="s">
        <v>157</v>
      </c>
      <c r="D97" s="32" t="n">
        <v>37</v>
      </c>
      <c r="E97" s="32" t="s">
        <v>57</v>
      </c>
      <c r="F97" s="32" t="s">
        <v>48</v>
      </c>
      <c r="G97" s="33" t="n">
        <v>0.0341550925925926</v>
      </c>
      <c r="H97" s="33" t="n">
        <v>0.0062962962962963</v>
      </c>
      <c r="I97" s="32" t="n">
        <v>128</v>
      </c>
      <c r="J97" s="33" t="n">
        <v>0.0191898148148148</v>
      </c>
      <c r="K97" s="32" t="n">
        <v>107</v>
      </c>
      <c r="L97" s="33" t="n">
        <v>0.0254861111111111</v>
      </c>
      <c r="M97" s="32" t="n">
        <v>107</v>
      </c>
      <c r="N97" s="33" t="n">
        <v>0.00866898148148148</v>
      </c>
      <c r="O97" s="32" t="n">
        <v>75</v>
      </c>
      <c r="P97" s="32"/>
      <c r="Q97" s="32"/>
      <c r="R97" s="32" t="n">
        <v>14</v>
      </c>
      <c r="S97" s="31" t="s">
        <v>70</v>
      </c>
      <c r="T97" s="32" t="n">
        <v>3</v>
      </c>
      <c r="U97" s="32" t="s">
        <v>50</v>
      </c>
      <c r="V97" s="35" t="str">
        <f aca="false">IF(AND($E97=サマリー!$B$6,$I97&lt;&gt;""),H97,"")</f>
        <v/>
      </c>
      <c r="W97" s="35" t="str">
        <f aca="false">IF(AND($S97=サマリー!$B$8,$I97&lt;&gt;""),H97,"")</f>
        <v/>
      </c>
      <c r="X97" s="35" t="str">
        <f aca="false">IF(AND($E97=サマリー!$B$6,$K97&lt;&gt;""),J97,"")</f>
        <v/>
      </c>
      <c r="Y97" s="35" t="str">
        <f aca="false">IF(AND($S97=サマリー!$B$8,$K97&lt;&gt;""),J97,"")</f>
        <v/>
      </c>
      <c r="Z97" s="35" t="str">
        <f aca="false">IF(AND($E97=サマリー!$B$6,$O97&lt;&gt;""),N97,"")</f>
        <v/>
      </c>
      <c r="AA97" s="35" t="str">
        <f aca="false">IF(AND($S97=サマリー!$B$8,$O97&lt;&gt;""),N97,"")</f>
        <v/>
      </c>
    </row>
    <row r="98" customFormat="false" ht="15" hidden="false" customHeight="true" outlineLevel="0" collapsed="false">
      <c r="A98" s="32" t="n">
        <v>97</v>
      </c>
      <c r="B98" s="32" t="n">
        <v>216</v>
      </c>
      <c r="C98" s="32" t="s">
        <v>158</v>
      </c>
      <c r="D98" s="32" t="n">
        <v>43</v>
      </c>
      <c r="E98" s="32" t="s">
        <v>47</v>
      </c>
      <c r="F98" s="32" t="s">
        <v>48</v>
      </c>
      <c r="G98" s="33" t="n">
        <v>0.034212962962963</v>
      </c>
      <c r="H98" s="33" t="n">
        <v>0.0056712962962963</v>
      </c>
      <c r="I98" s="32" t="n">
        <v>70</v>
      </c>
      <c r="J98" s="33" t="n">
        <v>0.0192013888888889</v>
      </c>
      <c r="K98" s="32" t="n">
        <v>108</v>
      </c>
      <c r="L98" s="33" t="n">
        <v>0.0248726851851852</v>
      </c>
      <c r="M98" s="32" t="n">
        <v>86</v>
      </c>
      <c r="N98" s="33" t="n">
        <v>0.00934027777777778</v>
      </c>
      <c r="O98" s="32" t="n">
        <v>119</v>
      </c>
      <c r="P98" s="32"/>
      <c r="Q98" s="32" t="n">
        <v>83</v>
      </c>
      <c r="R98" s="32"/>
      <c r="S98" s="31" t="s">
        <v>49</v>
      </c>
      <c r="T98" s="32" t="n">
        <v>32</v>
      </c>
      <c r="U98" s="32" t="s">
        <v>50</v>
      </c>
      <c r="V98" s="34" t="n">
        <f aca="false">IF(AND($E98=サマリー!$B$6,$I98&lt;&gt;""),H98,"")</f>
        <v>0.0056712962962963</v>
      </c>
      <c r="W98" s="34" t="n">
        <f aca="false">IF(AND($S98=サマリー!$B$8,$I98&lt;&gt;""),H98,"")</f>
        <v>0.0056712962962963</v>
      </c>
      <c r="X98" s="34" t="n">
        <f aca="false">IF(AND($E98=サマリー!$B$6,$K98&lt;&gt;""),J98,"")</f>
        <v>0.0192013888888889</v>
      </c>
      <c r="Y98" s="34" t="n">
        <f aca="false">IF(AND($S98=サマリー!$B$8,$K98&lt;&gt;""),J98,"")</f>
        <v>0.0192013888888889</v>
      </c>
      <c r="Z98" s="34" t="n">
        <f aca="false">IF(AND($E98=サマリー!$B$6,$O98&lt;&gt;""),N98,"")</f>
        <v>0.00934027777777778</v>
      </c>
      <c r="AA98" s="34" t="n">
        <f aca="false">IF(AND($S98=サマリー!$B$8,$O98&lt;&gt;""),N98,"")</f>
        <v>0.00934027777777778</v>
      </c>
    </row>
    <row r="99" customFormat="false" ht="15" hidden="false" customHeight="true" outlineLevel="0" collapsed="false">
      <c r="A99" s="32" t="n">
        <v>98</v>
      </c>
      <c r="B99" s="32" t="n">
        <v>119</v>
      </c>
      <c r="C99" s="32" t="s">
        <v>159</v>
      </c>
      <c r="D99" s="32" t="n">
        <v>57</v>
      </c>
      <c r="E99" s="32" t="s">
        <v>47</v>
      </c>
      <c r="F99" s="32" t="s">
        <v>48</v>
      </c>
      <c r="G99" s="33" t="n">
        <v>0.034212962962963</v>
      </c>
      <c r="H99" s="33" t="n">
        <v>0.00603009259259259</v>
      </c>
      <c r="I99" s="32" t="n">
        <v>98</v>
      </c>
      <c r="J99" s="33" t="n">
        <v>0.0179282407407407</v>
      </c>
      <c r="K99" s="32" t="n">
        <v>64</v>
      </c>
      <c r="L99" s="33" t="n">
        <v>0.0239583333333333</v>
      </c>
      <c r="M99" s="32" t="n">
        <v>68</v>
      </c>
      <c r="N99" s="33" t="n">
        <v>0.0102546296296296</v>
      </c>
      <c r="O99" s="32" t="n">
        <v>161</v>
      </c>
      <c r="P99" s="32"/>
      <c r="Q99" s="32" t="n">
        <v>84</v>
      </c>
      <c r="R99" s="32"/>
      <c r="S99" s="31" t="s">
        <v>53</v>
      </c>
      <c r="T99" s="32" t="n">
        <v>37</v>
      </c>
      <c r="U99" s="32" t="s">
        <v>50</v>
      </c>
      <c r="V99" s="34" t="n">
        <f aca="false">IF(AND($E99=サマリー!$B$6,$I99&lt;&gt;""),H99,"")</f>
        <v>0.00603009259259259</v>
      </c>
      <c r="W99" s="35" t="str">
        <f aca="false">IF(AND($S99=サマリー!$B$8,$I99&lt;&gt;""),H99,"")</f>
        <v/>
      </c>
      <c r="X99" s="34" t="n">
        <f aca="false">IF(AND($E99=サマリー!$B$6,$K99&lt;&gt;""),J99,"")</f>
        <v>0.0179282407407407</v>
      </c>
      <c r="Y99" s="35" t="str">
        <f aca="false">IF(AND($S99=サマリー!$B$8,$K99&lt;&gt;""),J99,"")</f>
        <v/>
      </c>
      <c r="Z99" s="34" t="n">
        <f aca="false">IF(AND($E99=サマリー!$B$6,$O99&lt;&gt;""),N99,"")</f>
        <v>0.0102546296296296</v>
      </c>
      <c r="AA99" s="35" t="str">
        <f aca="false">IF(AND($S99=サマリー!$B$8,$O99&lt;&gt;""),N99,"")</f>
        <v/>
      </c>
    </row>
    <row r="100" customFormat="false" ht="15" hidden="false" customHeight="true" outlineLevel="0" collapsed="false">
      <c r="A100" s="32" t="n">
        <v>99</v>
      </c>
      <c r="B100" s="32" t="n">
        <v>355</v>
      </c>
      <c r="C100" s="32" t="s">
        <v>160</v>
      </c>
      <c r="D100" s="32" t="n">
        <v>38</v>
      </c>
      <c r="E100" s="32" t="s">
        <v>47</v>
      </c>
      <c r="F100" s="32" t="s">
        <v>48</v>
      </c>
      <c r="G100" s="33" t="n">
        <v>0.0343171296296296</v>
      </c>
      <c r="H100" s="33" t="n">
        <v>0.00612268518518519</v>
      </c>
      <c r="I100" s="32" t="n">
        <v>108</v>
      </c>
      <c r="J100" s="33" t="n">
        <v>0.0199305555555556</v>
      </c>
      <c r="K100" s="32" t="n">
        <v>125</v>
      </c>
      <c r="L100" s="33" t="n">
        <v>0.0260532407407407</v>
      </c>
      <c r="M100" s="32" t="n">
        <v>121</v>
      </c>
      <c r="N100" s="33" t="n">
        <v>0.00826388888888889</v>
      </c>
      <c r="O100" s="32" t="n">
        <v>55</v>
      </c>
      <c r="P100" s="32"/>
      <c r="Q100" s="32" t="n">
        <v>85</v>
      </c>
      <c r="R100" s="32"/>
      <c r="S100" s="31" t="s">
        <v>49</v>
      </c>
      <c r="T100" s="32" t="n">
        <v>33</v>
      </c>
      <c r="U100" s="32" t="s">
        <v>50</v>
      </c>
      <c r="V100" s="34" t="n">
        <f aca="false">IF(AND($E100=サマリー!$B$6,$I100&lt;&gt;""),H100,"")</f>
        <v>0.00612268518518519</v>
      </c>
      <c r="W100" s="34" t="n">
        <f aca="false">IF(AND($S100=サマリー!$B$8,$I100&lt;&gt;""),H100,"")</f>
        <v>0.00612268518518519</v>
      </c>
      <c r="X100" s="34" t="n">
        <f aca="false">IF(AND($E100=サマリー!$B$6,$K100&lt;&gt;""),J100,"")</f>
        <v>0.0199305555555556</v>
      </c>
      <c r="Y100" s="34" t="n">
        <f aca="false">IF(AND($S100=サマリー!$B$8,$K100&lt;&gt;""),J100,"")</f>
        <v>0.0199305555555556</v>
      </c>
      <c r="Z100" s="34" t="n">
        <f aca="false">IF(AND($E100=サマリー!$B$6,$O100&lt;&gt;""),N100,"")</f>
        <v>0.00826388888888889</v>
      </c>
      <c r="AA100" s="34" t="n">
        <f aca="false">IF(AND($S100=サマリー!$B$8,$O100&lt;&gt;""),N100,"")</f>
        <v>0.00826388888888889</v>
      </c>
    </row>
    <row r="101" customFormat="false" ht="15" hidden="false" customHeight="true" outlineLevel="0" collapsed="false">
      <c r="A101" s="32" t="n">
        <v>100</v>
      </c>
      <c r="B101" s="32" t="n">
        <v>143</v>
      </c>
      <c r="C101" s="32" t="s">
        <v>161</v>
      </c>
      <c r="D101" s="32" t="n">
        <v>57</v>
      </c>
      <c r="E101" s="32" t="s">
        <v>57</v>
      </c>
      <c r="F101" s="32" t="s">
        <v>48</v>
      </c>
      <c r="G101" s="33" t="n">
        <v>0.0343287037037037</v>
      </c>
      <c r="H101" s="33" t="n">
        <v>0.00630787037037037</v>
      </c>
      <c r="I101" s="32" t="n">
        <v>129</v>
      </c>
      <c r="J101" s="33" t="n">
        <v>0.019849537037037</v>
      </c>
      <c r="K101" s="32" t="n">
        <v>124</v>
      </c>
      <c r="L101" s="33" t="n">
        <v>0.0261574074074074</v>
      </c>
      <c r="M101" s="32" t="n">
        <v>125</v>
      </c>
      <c r="N101" s="33" t="n">
        <v>0.0081712962962963</v>
      </c>
      <c r="O101" s="32" t="n">
        <v>50</v>
      </c>
      <c r="P101" s="32"/>
      <c r="Q101" s="32"/>
      <c r="R101" s="32" t="n">
        <v>15</v>
      </c>
      <c r="S101" s="31" t="s">
        <v>58</v>
      </c>
      <c r="T101" s="32" t="n">
        <v>4</v>
      </c>
      <c r="U101" s="32" t="s">
        <v>50</v>
      </c>
      <c r="V101" s="35" t="str">
        <f aca="false">IF(AND($E101=サマリー!$B$6,$I101&lt;&gt;""),H101,"")</f>
        <v/>
      </c>
      <c r="W101" s="35" t="str">
        <f aca="false">IF(AND($S101=サマリー!$B$8,$I101&lt;&gt;""),H101,"")</f>
        <v/>
      </c>
      <c r="X101" s="35" t="str">
        <f aca="false">IF(AND($E101=サマリー!$B$6,$K101&lt;&gt;""),J101,"")</f>
        <v/>
      </c>
      <c r="Y101" s="35" t="str">
        <f aca="false">IF(AND($S101=サマリー!$B$8,$K101&lt;&gt;""),J101,"")</f>
        <v/>
      </c>
      <c r="Z101" s="35" t="str">
        <f aca="false">IF(AND($E101=サマリー!$B$6,$O101&lt;&gt;""),N101,"")</f>
        <v/>
      </c>
      <c r="AA101" s="35" t="str">
        <f aca="false">IF(AND($S101=サマリー!$B$8,$O101&lt;&gt;""),N101,"")</f>
        <v/>
      </c>
    </row>
    <row r="102" customFormat="false" ht="15" hidden="false" customHeight="true" outlineLevel="0" collapsed="false">
      <c r="A102" s="32" t="n">
        <v>101</v>
      </c>
      <c r="B102" s="32" t="n">
        <v>427</v>
      </c>
      <c r="C102" s="32" t="s">
        <v>162</v>
      </c>
      <c r="D102" s="32" t="n">
        <v>44</v>
      </c>
      <c r="E102" s="32" t="s">
        <v>47</v>
      </c>
      <c r="F102" s="32" t="s">
        <v>92</v>
      </c>
      <c r="G102" s="33" t="n">
        <v>0.0343287037037037</v>
      </c>
      <c r="H102" s="33" t="n">
        <v>0.00636574074074074</v>
      </c>
      <c r="I102" s="32" t="n">
        <v>136</v>
      </c>
      <c r="J102" s="33" t="n">
        <v>0.0191435185185185</v>
      </c>
      <c r="K102" s="32" t="n">
        <v>104</v>
      </c>
      <c r="L102" s="33" t="n">
        <v>0.0255092592592593</v>
      </c>
      <c r="M102" s="32" t="n">
        <v>108</v>
      </c>
      <c r="N102" s="33" t="n">
        <v>0.00881944444444444</v>
      </c>
      <c r="O102" s="32" t="n">
        <v>86</v>
      </c>
      <c r="P102" s="32"/>
      <c r="Q102" s="32" t="n">
        <v>86</v>
      </c>
      <c r="R102" s="32"/>
      <c r="S102" s="31" t="s">
        <v>49</v>
      </c>
      <c r="T102" s="32" t="n">
        <v>34</v>
      </c>
      <c r="U102" s="32" t="s">
        <v>50</v>
      </c>
      <c r="V102" s="34" t="n">
        <f aca="false">IF(AND($E102=サマリー!$B$6,$I102&lt;&gt;""),H102,"")</f>
        <v>0.00636574074074074</v>
      </c>
      <c r="W102" s="34" t="n">
        <f aca="false">IF(AND($S102=サマリー!$B$8,$I102&lt;&gt;""),H102,"")</f>
        <v>0.00636574074074074</v>
      </c>
      <c r="X102" s="34" t="n">
        <f aca="false">IF(AND($E102=サマリー!$B$6,$K102&lt;&gt;""),J102,"")</f>
        <v>0.0191435185185185</v>
      </c>
      <c r="Y102" s="34" t="n">
        <f aca="false">IF(AND($S102=サマリー!$B$8,$K102&lt;&gt;""),J102,"")</f>
        <v>0.0191435185185185</v>
      </c>
      <c r="Z102" s="34" t="n">
        <f aca="false">IF(AND($E102=サマリー!$B$6,$O102&lt;&gt;""),N102,"")</f>
        <v>0.00881944444444444</v>
      </c>
      <c r="AA102" s="34" t="n">
        <f aca="false">IF(AND($S102=サマリー!$B$8,$O102&lt;&gt;""),N102,"")</f>
        <v>0.00881944444444444</v>
      </c>
    </row>
    <row r="103" customFormat="false" ht="15" hidden="false" customHeight="true" outlineLevel="0" collapsed="false">
      <c r="A103" s="32" t="n">
        <v>102</v>
      </c>
      <c r="B103" s="32" t="n">
        <v>229</v>
      </c>
      <c r="C103" s="32" t="s">
        <v>163</v>
      </c>
      <c r="D103" s="32" t="n">
        <v>59</v>
      </c>
      <c r="E103" s="32" t="s">
        <v>47</v>
      </c>
      <c r="F103" s="32" t="s">
        <v>48</v>
      </c>
      <c r="G103" s="33" t="n">
        <v>0.0344097222222222</v>
      </c>
      <c r="H103" s="33" t="n">
        <v>0.0065625</v>
      </c>
      <c r="I103" s="32" t="n">
        <v>154</v>
      </c>
      <c r="J103" s="33" t="n">
        <v>0.0187962962962963</v>
      </c>
      <c r="K103" s="32" t="n">
        <v>92</v>
      </c>
      <c r="L103" s="33" t="n">
        <v>0.0253587962962963</v>
      </c>
      <c r="M103" s="32" t="n">
        <v>103</v>
      </c>
      <c r="N103" s="33" t="n">
        <v>0.00905092592592593</v>
      </c>
      <c r="O103" s="32" t="n">
        <v>101</v>
      </c>
      <c r="P103" s="32"/>
      <c r="Q103" s="32" t="n">
        <v>87</v>
      </c>
      <c r="R103" s="32"/>
      <c r="S103" s="31" t="s">
        <v>53</v>
      </c>
      <c r="T103" s="32" t="n">
        <v>38</v>
      </c>
      <c r="U103" s="32" t="s">
        <v>50</v>
      </c>
      <c r="V103" s="34" t="n">
        <f aca="false">IF(AND($E103=サマリー!$B$6,$I103&lt;&gt;""),H103,"")</f>
        <v>0.0065625</v>
      </c>
      <c r="W103" s="35" t="str">
        <f aca="false">IF(AND($S103=サマリー!$B$8,$I103&lt;&gt;""),H103,"")</f>
        <v/>
      </c>
      <c r="X103" s="34" t="n">
        <f aca="false">IF(AND($E103=サマリー!$B$6,$K103&lt;&gt;""),J103,"")</f>
        <v>0.0187962962962963</v>
      </c>
      <c r="Y103" s="35" t="str">
        <f aca="false">IF(AND($S103=サマリー!$B$8,$K103&lt;&gt;""),J103,"")</f>
        <v/>
      </c>
      <c r="Z103" s="34" t="n">
        <f aca="false">IF(AND($E103=サマリー!$B$6,$O103&lt;&gt;""),N103,"")</f>
        <v>0.00905092592592593</v>
      </c>
      <c r="AA103" s="35" t="str">
        <f aca="false">IF(AND($S103=サマリー!$B$8,$O103&lt;&gt;""),N103,"")</f>
        <v/>
      </c>
    </row>
    <row r="104" customFormat="false" ht="15" hidden="false" customHeight="true" outlineLevel="0" collapsed="false">
      <c r="A104" s="32" t="n">
        <v>103</v>
      </c>
      <c r="B104" s="32" t="n">
        <v>507</v>
      </c>
      <c r="C104" s="32" t="s">
        <v>164</v>
      </c>
      <c r="D104" s="32" t="n">
        <v>48</v>
      </c>
      <c r="E104" s="32" t="s">
        <v>47</v>
      </c>
      <c r="F104" s="32" t="s">
        <v>48</v>
      </c>
      <c r="G104" s="33" t="n">
        <v>0.0344328703703704</v>
      </c>
      <c r="H104" s="33" t="n">
        <v>0.00607638888888889</v>
      </c>
      <c r="I104" s="32" t="n">
        <v>102</v>
      </c>
      <c r="J104" s="33" t="n">
        <v>0.0192824074074074</v>
      </c>
      <c r="K104" s="32" t="n">
        <v>110</v>
      </c>
      <c r="L104" s="33" t="n">
        <v>0.0253587962962963</v>
      </c>
      <c r="M104" s="32" t="n">
        <v>104</v>
      </c>
      <c r="N104" s="33" t="n">
        <v>0.00907407407407408</v>
      </c>
      <c r="O104" s="32" t="n">
        <v>102</v>
      </c>
      <c r="P104" s="32"/>
      <c r="Q104" s="32" t="n">
        <v>88</v>
      </c>
      <c r="R104" s="32"/>
      <c r="S104" s="31" t="s">
        <v>49</v>
      </c>
      <c r="T104" s="32" t="n">
        <v>35</v>
      </c>
      <c r="U104" s="31" t="s">
        <v>67</v>
      </c>
      <c r="V104" s="34" t="n">
        <f aca="false">IF(AND($E104=サマリー!$B$6,$I104&lt;&gt;""),H104,"")</f>
        <v>0.00607638888888889</v>
      </c>
      <c r="W104" s="34" t="n">
        <f aca="false">IF(AND($S104=サマリー!$B$8,$I104&lt;&gt;""),H104,"")</f>
        <v>0.00607638888888889</v>
      </c>
      <c r="X104" s="34" t="n">
        <f aca="false">IF(AND($E104=サマリー!$B$6,$K104&lt;&gt;""),J104,"")</f>
        <v>0.0192824074074074</v>
      </c>
      <c r="Y104" s="34" t="n">
        <f aca="false">IF(AND($S104=サマリー!$B$8,$K104&lt;&gt;""),J104,"")</f>
        <v>0.0192824074074074</v>
      </c>
      <c r="Z104" s="34" t="n">
        <f aca="false">IF(AND($E104=サマリー!$B$6,$O104&lt;&gt;""),N104,"")</f>
        <v>0.00907407407407408</v>
      </c>
      <c r="AA104" s="34" t="n">
        <f aca="false">IF(AND($S104=サマリー!$B$8,$O104&lt;&gt;""),N104,"")</f>
        <v>0.00907407407407408</v>
      </c>
    </row>
    <row r="105" customFormat="false" ht="15" hidden="false" customHeight="true" outlineLevel="0" collapsed="false">
      <c r="A105" s="32" t="n">
        <v>104</v>
      </c>
      <c r="B105" s="32" t="n">
        <v>548</v>
      </c>
      <c r="C105" s="32" t="s">
        <v>165</v>
      </c>
      <c r="D105" s="32" t="n">
        <v>60</v>
      </c>
      <c r="E105" s="32" t="s">
        <v>57</v>
      </c>
      <c r="F105" s="32" t="s">
        <v>48</v>
      </c>
      <c r="G105" s="33" t="n">
        <v>0.0345138888888889</v>
      </c>
      <c r="H105" s="33" t="n">
        <v>0.00592592592592593</v>
      </c>
      <c r="I105" s="32" t="n">
        <v>82</v>
      </c>
      <c r="J105" s="33" t="n">
        <v>0.0182291666666667</v>
      </c>
      <c r="K105" s="32" t="n">
        <v>74</v>
      </c>
      <c r="L105" s="33" t="n">
        <v>0.0241550925925926</v>
      </c>
      <c r="M105" s="32" t="n">
        <v>74</v>
      </c>
      <c r="N105" s="33" t="n">
        <v>0.0103587962962963</v>
      </c>
      <c r="O105" s="32" t="n">
        <v>169</v>
      </c>
      <c r="P105" s="32"/>
      <c r="Q105" s="32"/>
      <c r="R105" s="32" t="n">
        <v>16</v>
      </c>
      <c r="S105" s="31" t="s">
        <v>58</v>
      </c>
      <c r="T105" s="32" t="n">
        <v>5</v>
      </c>
      <c r="U105" s="32" t="s">
        <v>88</v>
      </c>
      <c r="V105" s="35" t="str">
        <f aca="false">IF(AND($E105=サマリー!$B$6,$I105&lt;&gt;""),H105,"")</f>
        <v/>
      </c>
      <c r="W105" s="35" t="str">
        <f aca="false">IF(AND($S105=サマリー!$B$8,$I105&lt;&gt;""),H105,"")</f>
        <v/>
      </c>
      <c r="X105" s="35" t="str">
        <f aca="false">IF(AND($E105=サマリー!$B$6,$K105&lt;&gt;""),J105,"")</f>
        <v/>
      </c>
      <c r="Y105" s="35" t="str">
        <f aca="false">IF(AND($S105=サマリー!$B$8,$K105&lt;&gt;""),J105,"")</f>
        <v/>
      </c>
      <c r="Z105" s="35" t="str">
        <f aca="false">IF(AND($E105=サマリー!$B$6,$O105&lt;&gt;""),N105,"")</f>
        <v/>
      </c>
      <c r="AA105" s="35" t="str">
        <f aca="false">IF(AND($S105=サマリー!$B$8,$O105&lt;&gt;""),N105,"")</f>
        <v/>
      </c>
    </row>
    <row r="106" customFormat="false" ht="15" hidden="false" customHeight="true" outlineLevel="0" collapsed="false">
      <c r="A106" s="32" t="n">
        <v>105</v>
      </c>
      <c r="B106" s="32" t="n">
        <v>360</v>
      </c>
      <c r="C106" s="32" t="s">
        <v>166</v>
      </c>
      <c r="D106" s="32" t="n">
        <v>51</v>
      </c>
      <c r="E106" s="32" t="s">
        <v>57</v>
      </c>
      <c r="F106" s="32" t="s">
        <v>48</v>
      </c>
      <c r="G106" s="33" t="n">
        <v>0.0346180555555556</v>
      </c>
      <c r="H106" s="33" t="n">
        <v>0.0066087962962963</v>
      </c>
      <c r="I106" s="32" t="n">
        <v>158</v>
      </c>
      <c r="J106" s="33" t="n">
        <v>0.0185300925925926</v>
      </c>
      <c r="K106" s="32" t="n">
        <v>83</v>
      </c>
      <c r="L106" s="33" t="n">
        <v>0.0251388888888889</v>
      </c>
      <c r="M106" s="32" t="n">
        <v>97</v>
      </c>
      <c r="N106" s="33" t="n">
        <v>0.00947916666666667</v>
      </c>
      <c r="O106" s="32" t="n">
        <v>126</v>
      </c>
      <c r="P106" s="32"/>
      <c r="Q106" s="32"/>
      <c r="R106" s="32" t="n">
        <v>17</v>
      </c>
      <c r="S106" s="31" t="s">
        <v>58</v>
      </c>
      <c r="T106" s="32" t="n">
        <v>6</v>
      </c>
      <c r="U106" s="32" t="s">
        <v>50</v>
      </c>
      <c r="V106" s="35" t="str">
        <f aca="false">IF(AND($E106=サマリー!$B$6,$I106&lt;&gt;""),H106,"")</f>
        <v/>
      </c>
      <c r="W106" s="35" t="str">
        <f aca="false">IF(AND($S106=サマリー!$B$8,$I106&lt;&gt;""),H106,"")</f>
        <v/>
      </c>
      <c r="X106" s="35" t="str">
        <f aca="false">IF(AND($E106=サマリー!$B$6,$K106&lt;&gt;""),J106,"")</f>
        <v/>
      </c>
      <c r="Y106" s="35" t="str">
        <f aca="false">IF(AND($S106=サマリー!$B$8,$K106&lt;&gt;""),J106,"")</f>
        <v/>
      </c>
      <c r="Z106" s="35" t="str">
        <f aca="false">IF(AND($E106=サマリー!$B$6,$O106&lt;&gt;""),N106,"")</f>
        <v/>
      </c>
      <c r="AA106" s="35" t="str">
        <f aca="false">IF(AND($S106=サマリー!$B$8,$O106&lt;&gt;""),N106,"")</f>
        <v/>
      </c>
    </row>
    <row r="107" customFormat="false" ht="15" hidden="false" customHeight="true" outlineLevel="0" collapsed="false">
      <c r="A107" s="32" t="n">
        <v>106</v>
      </c>
      <c r="B107" s="32" t="n">
        <v>247</v>
      </c>
      <c r="C107" s="32" t="s">
        <v>167</v>
      </c>
      <c r="D107" s="32" t="n">
        <v>50</v>
      </c>
      <c r="E107" s="32" t="s">
        <v>47</v>
      </c>
      <c r="F107" s="32" t="s">
        <v>69</v>
      </c>
      <c r="G107" s="33" t="n">
        <v>0.0347569444444444</v>
      </c>
      <c r="H107" s="33" t="n">
        <v>0.00525462962962963</v>
      </c>
      <c r="I107" s="32" t="n">
        <v>43</v>
      </c>
      <c r="J107" s="33" t="n">
        <v>0.018599537037037</v>
      </c>
      <c r="K107" s="32" t="n">
        <v>85</v>
      </c>
      <c r="L107" s="33" t="n">
        <v>0.0238541666666667</v>
      </c>
      <c r="M107" s="32" t="n">
        <v>65</v>
      </c>
      <c r="N107" s="33" t="n">
        <v>0.0109027777777778</v>
      </c>
      <c r="O107" s="32" t="n">
        <v>190</v>
      </c>
      <c r="P107" s="32"/>
      <c r="Q107" s="32" t="n">
        <v>89</v>
      </c>
      <c r="R107" s="32"/>
      <c r="S107" s="31" t="s">
        <v>53</v>
      </c>
      <c r="T107" s="32" t="n">
        <v>39</v>
      </c>
      <c r="U107" s="32" t="s">
        <v>50</v>
      </c>
      <c r="V107" s="34" t="n">
        <f aca="false">IF(AND($E107=サマリー!$B$6,$I107&lt;&gt;""),H107,"")</f>
        <v>0.00525462962962963</v>
      </c>
      <c r="W107" s="35" t="str">
        <f aca="false">IF(AND($S107=サマリー!$B$8,$I107&lt;&gt;""),H107,"")</f>
        <v/>
      </c>
      <c r="X107" s="34" t="n">
        <f aca="false">IF(AND($E107=サマリー!$B$6,$K107&lt;&gt;""),J107,"")</f>
        <v>0.018599537037037</v>
      </c>
      <c r="Y107" s="35" t="str">
        <f aca="false">IF(AND($S107=サマリー!$B$8,$K107&lt;&gt;""),J107,"")</f>
        <v/>
      </c>
      <c r="Z107" s="34" t="n">
        <f aca="false">IF(AND($E107=サマリー!$B$6,$O107&lt;&gt;""),N107,"")</f>
        <v>0.0109027777777778</v>
      </c>
      <c r="AA107" s="35" t="str">
        <f aca="false">IF(AND($S107=サマリー!$B$8,$O107&lt;&gt;""),N107,"")</f>
        <v/>
      </c>
    </row>
    <row r="108" customFormat="false" ht="15" hidden="false" customHeight="true" outlineLevel="0" collapsed="false">
      <c r="A108" s="32" t="n">
        <v>107</v>
      </c>
      <c r="B108" s="32" t="n">
        <v>118</v>
      </c>
      <c r="C108" s="32" t="s">
        <v>168</v>
      </c>
      <c r="D108" s="32" t="n">
        <v>48</v>
      </c>
      <c r="E108" s="32" t="s">
        <v>57</v>
      </c>
      <c r="F108" s="32" t="s">
        <v>48</v>
      </c>
      <c r="G108" s="33" t="n">
        <v>0.0347685185185185</v>
      </c>
      <c r="H108" s="33" t="n">
        <v>0.00540509259259259</v>
      </c>
      <c r="I108" s="32" t="n">
        <v>52</v>
      </c>
      <c r="J108" s="33" t="n">
        <v>0.0176736111111111</v>
      </c>
      <c r="K108" s="32" t="n">
        <v>56</v>
      </c>
      <c r="L108" s="33" t="n">
        <v>0.0230787037037037</v>
      </c>
      <c r="M108" s="32" t="n">
        <v>51</v>
      </c>
      <c r="N108" s="33" t="n">
        <v>0.0116898148148148</v>
      </c>
      <c r="O108" s="32" t="n">
        <v>214</v>
      </c>
      <c r="P108" s="32"/>
      <c r="Q108" s="32"/>
      <c r="R108" s="32" t="n">
        <v>18</v>
      </c>
      <c r="S108" s="31" t="s">
        <v>70</v>
      </c>
      <c r="T108" s="32" t="n">
        <v>4</v>
      </c>
      <c r="U108" s="32" t="s">
        <v>50</v>
      </c>
      <c r="V108" s="35" t="str">
        <f aca="false">IF(AND($E108=サマリー!$B$6,$I108&lt;&gt;""),H108,"")</f>
        <v/>
      </c>
      <c r="W108" s="35" t="str">
        <f aca="false">IF(AND($S108=サマリー!$B$8,$I108&lt;&gt;""),H108,"")</f>
        <v/>
      </c>
      <c r="X108" s="35" t="str">
        <f aca="false">IF(AND($E108=サマリー!$B$6,$K108&lt;&gt;""),J108,"")</f>
        <v/>
      </c>
      <c r="Y108" s="35" t="str">
        <f aca="false">IF(AND($S108=サマリー!$B$8,$K108&lt;&gt;""),J108,"")</f>
        <v/>
      </c>
      <c r="Z108" s="35" t="str">
        <f aca="false">IF(AND($E108=サマリー!$B$6,$O108&lt;&gt;""),N108,"")</f>
        <v/>
      </c>
      <c r="AA108" s="35" t="str">
        <f aca="false">IF(AND($S108=サマリー!$B$8,$O108&lt;&gt;""),N108,"")</f>
        <v/>
      </c>
    </row>
    <row r="109" customFormat="false" ht="15" hidden="false" customHeight="true" outlineLevel="0" collapsed="false">
      <c r="A109" s="32" t="n">
        <v>108</v>
      </c>
      <c r="B109" s="32" t="n">
        <v>240</v>
      </c>
      <c r="C109" s="32" t="s">
        <v>169</v>
      </c>
      <c r="D109" s="32" t="n">
        <v>31</v>
      </c>
      <c r="E109" s="32" t="s">
        <v>57</v>
      </c>
      <c r="F109" s="32" t="s">
        <v>48</v>
      </c>
      <c r="G109" s="33" t="n">
        <v>0.0347685185185185</v>
      </c>
      <c r="H109" s="33" t="n">
        <v>0.00641203703703704</v>
      </c>
      <c r="I109" s="32" t="n">
        <v>139</v>
      </c>
      <c r="J109" s="33" t="n">
        <v>0.0184027777777778</v>
      </c>
      <c r="K109" s="32" t="n">
        <v>77</v>
      </c>
      <c r="L109" s="33" t="n">
        <v>0.0248148148148148</v>
      </c>
      <c r="M109" s="32" t="n">
        <v>84</v>
      </c>
      <c r="N109" s="33" t="n">
        <v>0.0099537037037037</v>
      </c>
      <c r="O109" s="32" t="n">
        <v>146</v>
      </c>
      <c r="P109" s="32"/>
      <c r="Q109" s="32"/>
      <c r="R109" s="32" t="n">
        <v>19</v>
      </c>
      <c r="S109" s="31" t="s">
        <v>70</v>
      </c>
      <c r="T109" s="32" t="n">
        <v>5</v>
      </c>
      <c r="U109" s="32" t="s">
        <v>50</v>
      </c>
      <c r="V109" s="35" t="str">
        <f aca="false">IF(AND($E109=サマリー!$B$6,$I109&lt;&gt;""),H109,"")</f>
        <v/>
      </c>
      <c r="W109" s="35" t="str">
        <f aca="false">IF(AND($S109=サマリー!$B$8,$I109&lt;&gt;""),H109,"")</f>
        <v/>
      </c>
      <c r="X109" s="35" t="str">
        <f aca="false">IF(AND($E109=サマリー!$B$6,$K109&lt;&gt;""),J109,"")</f>
        <v/>
      </c>
      <c r="Y109" s="35" t="str">
        <f aca="false">IF(AND($S109=サマリー!$B$8,$K109&lt;&gt;""),J109,"")</f>
        <v/>
      </c>
      <c r="Z109" s="35" t="str">
        <f aca="false">IF(AND($E109=サマリー!$B$6,$O109&lt;&gt;""),N109,"")</f>
        <v/>
      </c>
      <c r="AA109" s="35" t="str">
        <f aca="false">IF(AND($S109=サマリー!$B$8,$O109&lt;&gt;""),N109,"")</f>
        <v/>
      </c>
    </row>
    <row r="110" customFormat="false" ht="15" hidden="false" customHeight="true" outlineLevel="0" collapsed="false">
      <c r="A110" s="32" t="n">
        <v>109</v>
      </c>
      <c r="B110" s="32" t="n">
        <v>258</v>
      </c>
      <c r="C110" s="32" t="s">
        <v>170</v>
      </c>
      <c r="D110" s="32" t="n">
        <v>50</v>
      </c>
      <c r="E110" s="32" t="s">
        <v>47</v>
      </c>
      <c r="F110" s="32" t="s">
        <v>48</v>
      </c>
      <c r="G110" s="33" t="n">
        <v>0.0348148148148148</v>
      </c>
      <c r="H110" s="33" t="n">
        <v>0.00712962962962963</v>
      </c>
      <c r="I110" s="32" t="n">
        <v>199</v>
      </c>
      <c r="J110" s="33" t="n">
        <v>0.018125</v>
      </c>
      <c r="K110" s="32" t="n">
        <v>71</v>
      </c>
      <c r="L110" s="33" t="n">
        <v>0.0252546296296296</v>
      </c>
      <c r="M110" s="32" t="n">
        <v>102</v>
      </c>
      <c r="N110" s="33" t="n">
        <v>0.00956018518518519</v>
      </c>
      <c r="O110" s="32" t="n">
        <v>130</v>
      </c>
      <c r="P110" s="32"/>
      <c r="Q110" s="32" t="n">
        <v>90</v>
      </c>
      <c r="R110" s="32"/>
      <c r="S110" s="31" t="s">
        <v>53</v>
      </c>
      <c r="T110" s="32" t="n">
        <v>40</v>
      </c>
      <c r="U110" s="32" t="s">
        <v>50</v>
      </c>
      <c r="V110" s="34" t="n">
        <f aca="false">IF(AND($E110=サマリー!$B$6,$I110&lt;&gt;""),H110,"")</f>
        <v>0.00712962962962963</v>
      </c>
      <c r="W110" s="35" t="str">
        <f aca="false">IF(AND($S110=サマリー!$B$8,$I110&lt;&gt;""),H110,"")</f>
        <v/>
      </c>
      <c r="X110" s="34" t="n">
        <f aca="false">IF(AND($E110=サマリー!$B$6,$K110&lt;&gt;""),J110,"")</f>
        <v>0.018125</v>
      </c>
      <c r="Y110" s="35" t="str">
        <f aca="false">IF(AND($S110=サマリー!$B$8,$K110&lt;&gt;""),J110,"")</f>
        <v/>
      </c>
      <c r="Z110" s="34" t="n">
        <f aca="false">IF(AND($E110=サマリー!$B$6,$O110&lt;&gt;""),N110,"")</f>
        <v>0.00956018518518519</v>
      </c>
      <c r="AA110" s="35" t="str">
        <f aca="false">IF(AND($S110=サマリー!$B$8,$O110&lt;&gt;""),N110,"")</f>
        <v/>
      </c>
    </row>
    <row r="111" customFormat="false" ht="15" hidden="false" customHeight="true" outlineLevel="0" collapsed="false">
      <c r="A111" s="32" t="n">
        <v>110</v>
      </c>
      <c r="B111" s="32" t="n">
        <v>149</v>
      </c>
      <c r="C111" s="32" t="s">
        <v>171</v>
      </c>
      <c r="D111" s="32" t="n">
        <v>56</v>
      </c>
      <c r="E111" s="32" t="s">
        <v>47</v>
      </c>
      <c r="F111" s="32" t="s">
        <v>48</v>
      </c>
      <c r="G111" s="33" t="n">
        <v>0.034837962962963</v>
      </c>
      <c r="H111" s="33" t="n">
        <v>0.00619212962962963</v>
      </c>
      <c r="I111" s="32" t="n">
        <v>116</v>
      </c>
      <c r="J111" s="33" t="n">
        <v>0.019375</v>
      </c>
      <c r="K111" s="32" t="n">
        <v>111</v>
      </c>
      <c r="L111" s="33" t="n">
        <v>0.0255671296296296</v>
      </c>
      <c r="M111" s="32" t="n">
        <v>110</v>
      </c>
      <c r="N111" s="33" t="n">
        <v>0.00927083333333333</v>
      </c>
      <c r="O111" s="32" t="n">
        <v>114</v>
      </c>
      <c r="P111" s="32"/>
      <c r="Q111" s="32" t="n">
        <v>91</v>
      </c>
      <c r="R111" s="32"/>
      <c r="S111" s="31" t="s">
        <v>53</v>
      </c>
      <c r="T111" s="32" t="n">
        <v>41</v>
      </c>
      <c r="U111" s="32" t="s">
        <v>50</v>
      </c>
      <c r="V111" s="34" t="n">
        <f aca="false">IF(AND($E111=サマリー!$B$6,$I111&lt;&gt;""),H111,"")</f>
        <v>0.00619212962962963</v>
      </c>
      <c r="W111" s="35" t="str">
        <f aca="false">IF(AND($S111=サマリー!$B$8,$I111&lt;&gt;""),H111,"")</f>
        <v/>
      </c>
      <c r="X111" s="34" t="n">
        <f aca="false">IF(AND($E111=サマリー!$B$6,$K111&lt;&gt;""),J111,"")</f>
        <v>0.019375</v>
      </c>
      <c r="Y111" s="35" t="str">
        <f aca="false">IF(AND($S111=サマリー!$B$8,$K111&lt;&gt;""),J111,"")</f>
        <v/>
      </c>
      <c r="Z111" s="34" t="n">
        <f aca="false">IF(AND($E111=サマリー!$B$6,$O111&lt;&gt;""),N111,"")</f>
        <v>0.00927083333333333</v>
      </c>
      <c r="AA111" s="35" t="str">
        <f aca="false">IF(AND($S111=サマリー!$B$8,$O111&lt;&gt;""),N111,"")</f>
        <v/>
      </c>
    </row>
    <row r="112" customFormat="false" ht="15" hidden="false" customHeight="true" outlineLevel="0" collapsed="false">
      <c r="A112" s="32" t="n">
        <v>111</v>
      </c>
      <c r="B112" s="32" t="n">
        <v>301</v>
      </c>
      <c r="C112" s="32" t="s">
        <v>172</v>
      </c>
      <c r="D112" s="32" t="n">
        <v>69</v>
      </c>
      <c r="E112" s="32" t="s">
        <v>47</v>
      </c>
      <c r="F112" s="32" t="s">
        <v>48</v>
      </c>
      <c r="G112" s="33" t="n">
        <v>0.0348842592592593</v>
      </c>
      <c r="H112" s="33" t="n">
        <v>0.0068287037037037</v>
      </c>
      <c r="I112" s="32" t="n">
        <v>173</v>
      </c>
      <c r="J112" s="33" t="n">
        <v>0.0187384259259259</v>
      </c>
      <c r="K112" s="32" t="n">
        <v>91</v>
      </c>
      <c r="L112" s="33" t="n">
        <v>0.0255671296296296</v>
      </c>
      <c r="M112" s="32" t="n">
        <v>111</v>
      </c>
      <c r="N112" s="33" t="n">
        <v>0.00931712962962963</v>
      </c>
      <c r="O112" s="32" t="n">
        <v>116</v>
      </c>
      <c r="P112" s="32"/>
      <c r="Q112" s="32" t="n">
        <v>92</v>
      </c>
      <c r="R112" s="32"/>
      <c r="S112" s="31" t="s">
        <v>53</v>
      </c>
      <c r="T112" s="32" t="n">
        <v>42</v>
      </c>
      <c r="U112" s="32" t="s">
        <v>50</v>
      </c>
      <c r="V112" s="34" t="n">
        <f aca="false">IF(AND($E112=サマリー!$B$6,$I112&lt;&gt;""),H112,"")</f>
        <v>0.0068287037037037</v>
      </c>
      <c r="W112" s="35" t="str">
        <f aca="false">IF(AND($S112=サマリー!$B$8,$I112&lt;&gt;""),H112,"")</f>
        <v/>
      </c>
      <c r="X112" s="34" t="n">
        <f aca="false">IF(AND($E112=サマリー!$B$6,$K112&lt;&gt;""),J112,"")</f>
        <v>0.0187384259259259</v>
      </c>
      <c r="Y112" s="35" t="str">
        <f aca="false">IF(AND($S112=サマリー!$B$8,$K112&lt;&gt;""),J112,"")</f>
        <v/>
      </c>
      <c r="Z112" s="34" t="n">
        <f aca="false">IF(AND($E112=サマリー!$B$6,$O112&lt;&gt;""),N112,"")</f>
        <v>0.00931712962962963</v>
      </c>
      <c r="AA112" s="35" t="str">
        <f aca="false">IF(AND($S112=サマリー!$B$8,$O112&lt;&gt;""),N112,"")</f>
        <v/>
      </c>
    </row>
    <row r="113" customFormat="false" ht="15" hidden="false" customHeight="true" outlineLevel="0" collapsed="false">
      <c r="A113" s="32" t="n">
        <v>112</v>
      </c>
      <c r="B113" s="32" t="n">
        <v>231</v>
      </c>
      <c r="C113" s="32" t="s">
        <v>173</v>
      </c>
      <c r="D113" s="32" t="n">
        <v>60</v>
      </c>
      <c r="E113" s="32" t="s">
        <v>47</v>
      </c>
      <c r="F113" s="32" t="s">
        <v>48</v>
      </c>
      <c r="G113" s="33" t="n">
        <v>0.0349652777777778</v>
      </c>
      <c r="H113" s="33" t="n">
        <v>0.00716435185185185</v>
      </c>
      <c r="I113" s="32" t="n">
        <v>200</v>
      </c>
      <c r="J113" s="33" t="n">
        <v>0.0180902777777778</v>
      </c>
      <c r="K113" s="32" t="n">
        <v>69</v>
      </c>
      <c r="L113" s="33" t="n">
        <v>0.0252546296296296</v>
      </c>
      <c r="M113" s="32" t="n">
        <v>101</v>
      </c>
      <c r="N113" s="33" t="n">
        <v>0.00971064814814815</v>
      </c>
      <c r="O113" s="32" t="n">
        <v>136</v>
      </c>
      <c r="P113" s="32"/>
      <c r="Q113" s="32" t="n">
        <v>93</v>
      </c>
      <c r="R113" s="32"/>
      <c r="S113" s="31" t="s">
        <v>53</v>
      </c>
      <c r="T113" s="32" t="n">
        <v>43</v>
      </c>
      <c r="U113" s="32" t="s">
        <v>50</v>
      </c>
      <c r="V113" s="34" t="n">
        <f aca="false">IF(AND($E113=サマリー!$B$6,$I113&lt;&gt;""),H113,"")</f>
        <v>0.00716435185185185</v>
      </c>
      <c r="W113" s="35" t="str">
        <f aca="false">IF(AND($S113=サマリー!$B$8,$I113&lt;&gt;""),H113,"")</f>
        <v/>
      </c>
      <c r="X113" s="34" t="n">
        <f aca="false">IF(AND($E113=サマリー!$B$6,$K113&lt;&gt;""),J113,"")</f>
        <v>0.0180902777777778</v>
      </c>
      <c r="Y113" s="35" t="str">
        <f aca="false">IF(AND($S113=サマリー!$B$8,$K113&lt;&gt;""),J113,"")</f>
        <v/>
      </c>
      <c r="Z113" s="34" t="n">
        <f aca="false">IF(AND($E113=サマリー!$B$6,$O113&lt;&gt;""),N113,"")</f>
        <v>0.00971064814814815</v>
      </c>
      <c r="AA113" s="35" t="str">
        <f aca="false">IF(AND($S113=サマリー!$B$8,$O113&lt;&gt;""),N113,"")</f>
        <v/>
      </c>
    </row>
    <row r="114" customFormat="false" ht="15" hidden="false" customHeight="true" outlineLevel="0" collapsed="false">
      <c r="A114" s="32" t="n">
        <v>113</v>
      </c>
      <c r="B114" s="32" t="n">
        <v>217</v>
      </c>
      <c r="C114" s="32" t="s">
        <v>174</v>
      </c>
      <c r="D114" s="32" t="n">
        <v>50</v>
      </c>
      <c r="E114" s="32" t="s">
        <v>47</v>
      </c>
      <c r="F114" s="32" t="s">
        <v>48</v>
      </c>
      <c r="G114" s="33" t="n">
        <v>0.0349768518518519</v>
      </c>
      <c r="H114" s="33" t="n">
        <v>0.00619212962962963</v>
      </c>
      <c r="I114" s="32" t="n">
        <v>117</v>
      </c>
      <c r="J114" s="33" t="n">
        <v>0.0208912037037037</v>
      </c>
      <c r="K114" s="32" t="n">
        <v>152</v>
      </c>
      <c r="L114" s="33" t="n">
        <v>0.0270833333333333</v>
      </c>
      <c r="M114" s="32" t="n">
        <v>142</v>
      </c>
      <c r="N114" s="33" t="n">
        <v>0.00789351851851852</v>
      </c>
      <c r="O114" s="32" t="n">
        <v>32</v>
      </c>
      <c r="P114" s="32"/>
      <c r="Q114" s="32" t="n">
        <v>94</v>
      </c>
      <c r="R114" s="32"/>
      <c r="S114" s="31" t="s">
        <v>53</v>
      </c>
      <c r="T114" s="32" t="n">
        <v>44</v>
      </c>
      <c r="U114" s="32" t="s">
        <v>50</v>
      </c>
      <c r="V114" s="34" t="n">
        <f aca="false">IF(AND($E114=サマリー!$B$6,$I114&lt;&gt;""),H114,"")</f>
        <v>0.00619212962962963</v>
      </c>
      <c r="W114" s="35" t="str">
        <f aca="false">IF(AND($S114=サマリー!$B$8,$I114&lt;&gt;""),H114,"")</f>
        <v/>
      </c>
      <c r="X114" s="34" t="n">
        <f aca="false">IF(AND($E114=サマリー!$B$6,$K114&lt;&gt;""),J114,"")</f>
        <v>0.0208912037037037</v>
      </c>
      <c r="Y114" s="35" t="str">
        <f aca="false">IF(AND($S114=サマリー!$B$8,$K114&lt;&gt;""),J114,"")</f>
        <v/>
      </c>
      <c r="Z114" s="34" t="n">
        <f aca="false">IF(AND($E114=サマリー!$B$6,$O114&lt;&gt;""),N114,"")</f>
        <v>0.00789351851851852</v>
      </c>
      <c r="AA114" s="35" t="str">
        <f aca="false">IF(AND($S114=サマリー!$B$8,$O114&lt;&gt;""),N114,"")</f>
        <v/>
      </c>
    </row>
    <row r="115" customFormat="false" ht="15" hidden="false" customHeight="true" outlineLevel="0" collapsed="false">
      <c r="A115" s="32" t="n">
        <v>114</v>
      </c>
      <c r="B115" s="32" t="n">
        <v>339</v>
      </c>
      <c r="C115" s="32" t="s">
        <v>175</v>
      </c>
      <c r="D115" s="32" t="n">
        <v>55</v>
      </c>
      <c r="E115" s="32" t="s">
        <v>57</v>
      </c>
      <c r="F115" s="32" t="s">
        <v>48</v>
      </c>
      <c r="G115" s="33" t="n">
        <v>0.0350578703703704</v>
      </c>
      <c r="H115" s="33" t="n">
        <v>0.00560185185185185</v>
      </c>
      <c r="I115" s="32" t="n">
        <v>66</v>
      </c>
      <c r="J115" s="33" t="n">
        <v>0.0207291666666667</v>
      </c>
      <c r="K115" s="32" t="n">
        <v>149</v>
      </c>
      <c r="L115" s="33" t="n">
        <v>0.0263310185185185</v>
      </c>
      <c r="M115" s="32" t="n">
        <v>129</v>
      </c>
      <c r="N115" s="33" t="n">
        <v>0.00872685185185185</v>
      </c>
      <c r="O115" s="32" t="n">
        <v>78</v>
      </c>
      <c r="P115" s="32"/>
      <c r="Q115" s="32"/>
      <c r="R115" s="32" t="n">
        <v>20</v>
      </c>
      <c r="S115" s="31" t="s">
        <v>58</v>
      </c>
      <c r="T115" s="32" t="n">
        <v>7</v>
      </c>
      <c r="U115" s="32" t="s">
        <v>50</v>
      </c>
      <c r="V115" s="35" t="str">
        <f aca="false">IF(AND($E115=サマリー!$B$6,$I115&lt;&gt;""),H115,"")</f>
        <v/>
      </c>
      <c r="W115" s="35" t="str">
        <f aca="false">IF(AND($S115=サマリー!$B$8,$I115&lt;&gt;""),H115,"")</f>
        <v/>
      </c>
      <c r="X115" s="35" t="str">
        <f aca="false">IF(AND($E115=サマリー!$B$6,$K115&lt;&gt;""),J115,"")</f>
        <v/>
      </c>
      <c r="Y115" s="35" t="str">
        <f aca="false">IF(AND($S115=サマリー!$B$8,$K115&lt;&gt;""),J115,"")</f>
        <v/>
      </c>
      <c r="Z115" s="35" t="str">
        <f aca="false">IF(AND($E115=サマリー!$B$6,$O115&lt;&gt;""),N115,"")</f>
        <v/>
      </c>
      <c r="AA115" s="35" t="str">
        <f aca="false">IF(AND($S115=サマリー!$B$8,$O115&lt;&gt;""),N115,"")</f>
        <v/>
      </c>
    </row>
    <row r="116" customFormat="false" ht="15" hidden="false" customHeight="true" outlineLevel="0" collapsed="false">
      <c r="A116" s="32" t="n">
        <v>115</v>
      </c>
      <c r="B116" s="32" t="n">
        <v>112</v>
      </c>
      <c r="C116" s="32" t="s">
        <v>176</v>
      </c>
      <c r="D116" s="32" t="n">
        <v>57</v>
      </c>
      <c r="E116" s="32" t="s">
        <v>47</v>
      </c>
      <c r="F116" s="32" t="s">
        <v>48</v>
      </c>
      <c r="G116" s="33" t="n">
        <v>0.0350694444444444</v>
      </c>
      <c r="H116" s="33" t="n">
        <v>0.00478009259259259</v>
      </c>
      <c r="I116" s="32" t="n">
        <v>19</v>
      </c>
      <c r="J116" s="33" t="n">
        <v>0.0199537037037037</v>
      </c>
      <c r="K116" s="32" t="n">
        <v>126</v>
      </c>
      <c r="L116" s="33" t="n">
        <v>0.0247337962962963</v>
      </c>
      <c r="M116" s="32" t="n">
        <v>82</v>
      </c>
      <c r="N116" s="33" t="n">
        <v>0.0103356481481482</v>
      </c>
      <c r="O116" s="32" t="n">
        <v>167</v>
      </c>
      <c r="P116" s="32"/>
      <c r="Q116" s="32" t="n">
        <v>95</v>
      </c>
      <c r="R116" s="32"/>
      <c r="S116" s="31" t="s">
        <v>53</v>
      </c>
      <c r="T116" s="32" t="n">
        <v>45</v>
      </c>
      <c r="U116" s="32" t="s">
        <v>50</v>
      </c>
      <c r="V116" s="34" t="n">
        <f aca="false">IF(AND($E116=サマリー!$B$6,$I116&lt;&gt;""),H116,"")</f>
        <v>0.00478009259259259</v>
      </c>
      <c r="W116" s="35" t="str">
        <f aca="false">IF(AND($S116=サマリー!$B$8,$I116&lt;&gt;""),H116,"")</f>
        <v/>
      </c>
      <c r="X116" s="34" t="n">
        <f aca="false">IF(AND($E116=サマリー!$B$6,$K116&lt;&gt;""),J116,"")</f>
        <v>0.0199537037037037</v>
      </c>
      <c r="Y116" s="35" t="str">
        <f aca="false">IF(AND($S116=サマリー!$B$8,$K116&lt;&gt;""),J116,"")</f>
        <v/>
      </c>
      <c r="Z116" s="34" t="n">
        <f aca="false">IF(AND($E116=サマリー!$B$6,$O116&lt;&gt;""),N116,"")</f>
        <v>0.0103356481481482</v>
      </c>
      <c r="AA116" s="35" t="str">
        <f aca="false">IF(AND($S116=サマリー!$B$8,$O116&lt;&gt;""),N116,"")</f>
        <v/>
      </c>
    </row>
    <row r="117" customFormat="false" ht="15" hidden="false" customHeight="true" outlineLevel="0" collapsed="false">
      <c r="A117" s="32" t="n">
        <v>116</v>
      </c>
      <c r="B117" s="32" t="n">
        <v>325</v>
      </c>
      <c r="C117" s="32" t="s">
        <v>177</v>
      </c>
      <c r="D117" s="32" t="n">
        <v>44</v>
      </c>
      <c r="E117" s="32" t="s">
        <v>47</v>
      </c>
      <c r="F117" s="32" t="s">
        <v>48</v>
      </c>
      <c r="G117" s="33" t="n">
        <v>0.0353125</v>
      </c>
      <c r="H117" s="33" t="n">
        <v>0.00689814814814815</v>
      </c>
      <c r="I117" s="32" t="n">
        <v>178</v>
      </c>
      <c r="J117" s="33" t="n">
        <v>0.0194791666666667</v>
      </c>
      <c r="K117" s="32" t="n">
        <v>114</v>
      </c>
      <c r="L117" s="33" t="n">
        <v>0.0263773148148148</v>
      </c>
      <c r="M117" s="32" t="n">
        <v>130</v>
      </c>
      <c r="N117" s="33" t="n">
        <v>0.00893518518518519</v>
      </c>
      <c r="O117" s="32" t="n">
        <v>94</v>
      </c>
      <c r="P117" s="32"/>
      <c r="Q117" s="32" t="n">
        <v>96</v>
      </c>
      <c r="R117" s="32"/>
      <c r="S117" s="31" t="s">
        <v>49</v>
      </c>
      <c r="T117" s="32" t="n">
        <v>36</v>
      </c>
      <c r="U117" s="32" t="s">
        <v>50</v>
      </c>
      <c r="V117" s="34" t="n">
        <f aca="false">IF(AND($E117=サマリー!$B$6,$I117&lt;&gt;""),H117,"")</f>
        <v>0.00689814814814815</v>
      </c>
      <c r="W117" s="34" t="n">
        <f aca="false">IF(AND($S117=サマリー!$B$8,$I117&lt;&gt;""),H117,"")</f>
        <v>0.00689814814814815</v>
      </c>
      <c r="X117" s="34" t="n">
        <f aca="false">IF(AND($E117=サマリー!$B$6,$K117&lt;&gt;""),J117,"")</f>
        <v>0.0194791666666667</v>
      </c>
      <c r="Y117" s="34" t="n">
        <f aca="false">IF(AND($S117=サマリー!$B$8,$K117&lt;&gt;""),J117,"")</f>
        <v>0.0194791666666667</v>
      </c>
      <c r="Z117" s="34" t="n">
        <f aca="false">IF(AND($E117=サマリー!$B$6,$O117&lt;&gt;""),N117,"")</f>
        <v>0.00893518518518519</v>
      </c>
      <c r="AA117" s="34" t="n">
        <f aca="false">IF(AND($S117=サマリー!$B$8,$O117&lt;&gt;""),N117,"")</f>
        <v>0.00893518518518519</v>
      </c>
    </row>
    <row r="118" customFormat="false" ht="15" hidden="false" customHeight="true" outlineLevel="0" collapsed="false">
      <c r="A118" s="32" t="n">
        <v>117</v>
      </c>
      <c r="B118" s="32" t="n">
        <v>402</v>
      </c>
      <c r="C118" s="32" t="s">
        <v>178</v>
      </c>
      <c r="D118" s="32" t="n">
        <v>40</v>
      </c>
      <c r="E118" s="32" t="s">
        <v>47</v>
      </c>
      <c r="F118" s="32" t="s">
        <v>48</v>
      </c>
      <c r="G118" s="33" t="n">
        <v>0.0353240740740741</v>
      </c>
      <c r="H118" s="33" t="n">
        <v>0.00611111111111111</v>
      </c>
      <c r="I118" s="32" t="n">
        <v>106</v>
      </c>
      <c r="J118" s="33" t="n">
        <v>0.0201157407407407</v>
      </c>
      <c r="K118" s="32" t="n">
        <v>132</v>
      </c>
      <c r="L118" s="33" t="n">
        <v>0.0262268518518519</v>
      </c>
      <c r="M118" s="32" t="n">
        <v>128</v>
      </c>
      <c r="N118" s="33" t="n">
        <v>0.00909722222222222</v>
      </c>
      <c r="O118" s="32" t="n">
        <v>103</v>
      </c>
      <c r="P118" s="32"/>
      <c r="Q118" s="32" t="n">
        <v>97</v>
      </c>
      <c r="R118" s="32"/>
      <c r="S118" s="31" t="s">
        <v>49</v>
      </c>
      <c r="T118" s="32" t="n">
        <v>37</v>
      </c>
      <c r="U118" s="32" t="s">
        <v>50</v>
      </c>
      <c r="V118" s="34" t="n">
        <f aca="false">IF(AND($E118=サマリー!$B$6,$I118&lt;&gt;""),H118,"")</f>
        <v>0.00611111111111111</v>
      </c>
      <c r="W118" s="34" t="n">
        <f aca="false">IF(AND($S118=サマリー!$B$8,$I118&lt;&gt;""),H118,"")</f>
        <v>0.00611111111111111</v>
      </c>
      <c r="X118" s="34" t="n">
        <f aca="false">IF(AND($E118=サマリー!$B$6,$K118&lt;&gt;""),J118,"")</f>
        <v>0.0201157407407407</v>
      </c>
      <c r="Y118" s="34" t="n">
        <f aca="false">IF(AND($S118=サマリー!$B$8,$K118&lt;&gt;""),J118,"")</f>
        <v>0.0201157407407407</v>
      </c>
      <c r="Z118" s="34" t="n">
        <f aca="false">IF(AND($E118=サマリー!$B$6,$O118&lt;&gt;""),N118,"")</f>
        <v>0.00909722222222222</v>
      </c>
      <c r="AA118" s="34" t="n">
        <f aca="false">IF(AND($S118=サマリー!$B$8,$O118&lt;&gt;""),N118,"")</f>
        <v>0.00909722222222222</v>
      </c>
    </row>
    <row r="119" customFormat="false" ht="15" hidden="false" customHeight="true" outlineLevel="0" collapsed="false">
      <c r="A119" s="32" t="n">
        <v>118</v>
      </c>
      <c r="B119" s="32" t="n">
        <v>353</v>
      </c>
      <c r="C119" s="32" t="s">
        <v>179</v>
      </c>
      <c r="D119" s="32" t="n">
        <v>48</v>
      </c>
      <c r="E119" s="32" t="s">
        <v>47</v>
      </c>
      <c r="F119" s="32" t="s">
        <v>48</v>
      </c>
      <c r="G119" s="33" t="n">
        <v>0.0353819444444445</v>
      </c>
      <c r="H119" s="33" t="n">
        <v>0.00738425925925926</v>
      </c>
      <c r="I119" s="32" t="n">
        <v>213</v>
      </c>
      <c r="J119" s="33" t="n">
        <v>0.0187384259259259</v>
      </c>
      <c r="K119" s="32" t="n">
        <v>90</v>
      </c>
      <c r="L119" s="33" t="n">
        <v>0.0261226851851852</v>
      </c>
      <c r="M119" s="32" t="n">
        <v>124</v>
      </c>
      <c r="N119" s="33" t="n">
        <v>0.00925925925925926</v>
      </c>
      <c r="O119" s="32" t="n">
        <v>113</v>
      </c>
      <c r="P119" s="32"/>
      <c r="Q119" s="32" t="n">
        <v>98</v>
      </c>
      <c r="R119" s="32"/>
      <c r="S119" s="31" t="s">
        <v>49</v>
      </c>
      <c r="T119" s="32" t="n">
        <v>38</v>
      </c>
      <c r="U119" s="32" t="s">
        <v>50</v>
      </c>
      <c r="V119" s="34" t="n">
        <f aca="false">IF(AND($E119=サマリー!$B$6,$I119&lt;&gt;""),H119,"")</f>
        <v>0.00738425925925926</v>
      </c>
      <c r="W119" s="34" t="n">
        <f aca="false">IF(AND($S119=サマリー!$B$8,$I119&lt;&gt;""),H119,"")</f>
        <v>0.00738425925925926</v>
      </c>
      <c r="X119" s="34" t="n">
        <f aca="false">IF(AND($E119=サマリー!$B$6,$K119&lt;&gt;""),J119,"")</f>
        <v>0.0187384259259259</v>
      </c>
      <c r="Y119" s="34" t="n">
        <f aca="false">IF(AND($S119=サマリー!$B$8,$K119&lt;&gt;""),J119,"")</f>
        <v>0.0187384259259259</v>
      </c>
      <c r="Z119" s="34" t="n">
        <f aca="false">IF(AND($E119=サマリー!$B$6,$O119&lt;&gt;""),N119,"")</f>
        <v>0.00925925925925926</v>
      </c>
      <c r="AA119" s="34" t="n">
        <f aca="false">IF(AND($S119=サマリー!$B$8,$O119&lt;&gt;""),N119,"")</f>
        <v>0.00925925925925926</v>
      </c>
    </row>
    <row r="120" customFormat="false" ht="15" hidden="false" customHeight="true" outlineLevel="0" collapsed="false">
      <c r="A120" s="32" t="n">
        <v>119</v>
      </c>
      <c r="B120" s="32" t="n">
        <v>448</v>
      </c>
      <c r="C120" s="32" t="s">
        <v>180</v>
      </c>
      <c r="D120" s="32" t="n">
        <v>27</v>
      </c>
      <c r="E120" s="32" t="s">
        <v>47</v>
      </c>
      <c r="F120" s="32" t="s">
        <v>69</v>
      </c>
      <c r="G120" s="33" t="n">
        <v>0.0354166666666667</v>
      </c>
      <c r="H120" s="33" t="n">
        <v>0.00607638888888889</v>
      </c>
      <c r="I120" s="32" t="n">
        <v>103</v>
      </c>
      <c r="J120" s="33" t="n">
        <v>0.0190509259259259</v>
      </c>
      <c r="K120" s="32" t="n">
        <v>101</v>
      </c>
      <c r="L120" s="33" t="n">
        <v>0.0251273148148148</v>
      </c>
      <c r="M120" s="32" t="n">
        <v>95</v>
      </c>
      <c r="N120" s="33" t="n">
        <v>0.0102893518518519</v>
      </c>
      <c r="O120" s="32" t="n">
        <v>165</v>
      </c>
      <c r="P120" s="32"/>
      <c r="Q120" s="32" t="n">
        <v>99</v>
      </c>
      <c r="R120" s="32"/>
      <c r="S120" s="31" t="s">
        <v>72</v>
      </c>
      <c r="T120" s="32" t="n">
        <v>11</v>
      </c>
      <c r="U120" s="32" t="s">
        <v>50</v>
      </c>
      <c r="V120" s="34" t="n">
        <f aca="false">IF(AND($E120=サマリー!$B$6,$I120&lt;&gt;""),H120,"")</f>
        <v>0.00607638888888889</v>
      </c>
      <c r="W120" s="35" t="str">
        <f aca="false">IF(AND($S120=サマリー!$B$8,$I120&lt;&gt;""),H120,"")</f>
        <v/>
      </c>
      <c r="X120" s="34" t="n">
        <f aca="false">IF(AND($E120=サマリー!$B$6,$K120&lt;&gt;""),J120,"")</f>
        <v>0.0190509259259259</v>
      </c>
      <c r="Y120" s="35" t="str">
        <f aca="false">IF(AND($S120=サマリー!$B$8,$K120&lt;&gt;""),J120,"")</f>
        <v/>
      </c>
      <c r="Z120" s="34" t="n">
        <f aca="false">IF(AND($E120=サマリー!$B$6,$O120&lt;&gt;""),N120,"")</f>
        <v>0.0102893518518519</v>
      </c>
      <c r="AA120" s="35" t="str">
        <f aca="false">IF(AND($S120=サマリー!$B$8,$O120&lt;&gt;""),N120,"")</f>
        <v/>
      </c>
    </row>
    <row r="121" customFormat="false" ht="15" hidden="false" customHeight="true" outlineLevel="0" collapsed="false">
      <c r="A121" s="32" t="n">
        <v>120</v>
      </c>
      <c r="B121" s="32" t="n">
        <v>405</v>
      </c>
      <c r="C121" s="32" t="s">
        <v>181</v>
      </c>
      <c r="D121" s="32" t="n">
        <v>50</v>
      </c>
      <c r="E121" s="32" t="s">
        <v>57</v>
      </c>
      <c r="F121" s="32" t="s">
        <v>182</v>
      </c>
      <c r="G121" s="33" t="n">
        <v>0.0355439814814815</v>
      </c>
      <c r="H121" s="33" t="n">
        <v>0.00710648148148148</v>
      </c>
      <c r="I121" s="32" t="n">
        <v>197</v>
      </c>
      <c r="J121" s="33" t="n">
        <v>0.018599537037037</v>
      </c>
      <c r="K121" s="32" t="n">
        <v>84</v>
      </c>
      <c r="L121" s="33" t="n">
        <v>0.0257060185185185</v>
      </c>
      <c r="M121" s="32" t="n">
        <v>116</v>
      </c>
      <c r="N121" s="33" t="n">
        <v>0.00983796296296296</v>
      </c>
      <c r="O121" s="32" t="n">
        <v>141</v>
      </c>
      <c r="P121" s="32"/>
      <c r="Q121" s="32"/>
      <c r="R121" s="32" t="n">
        <v>21</v>
      </c>
      <c r="S121" s="31" t="s">
        <v>58</v>
      </c>
      <c r="T121" s="32" t="n">
        <v>8</v>
      </c>
      <c r="U121" s="32" t="s">
        <v>50</v>
      </c>
      <c r="V121" s="35" t="str">
        <f aca="false">IF(AND($E121=サマリー!$B$6,$I121&lt;&gt;""),H121,"")</f>
        <v/>
      </c>
      <c r="W121" s="35" t="str">
        <f aca="false">IF(AND($S121=サマリー!$B$8,$I121&lt;&gt;""),H121,"")</f>
        <v/>
      </c>
      <c r="X121" s="35" t="str">
        <f aca="false">IF(AND($E121=サマリー!$B$6,$K121&lt;&gt;""),J121,"")</f>
        <v/>
      </c>
      <c r="Y121" s="35" t="str">
        <f aca="false">IF(AND($S121=サマリー!$B$8,$K121&lt;&gt;""),J121,"")</f>
        <v/>
      </c>
      <c r="Z121" s="35" t="str">
        <f aca="false">IF(AND($E121=サマリー!$B$6,$O121&lt;&gt;""),N121,"")</f>
        <v/>
      </c>
      <c r="AA121" s="35" t="str">
        <f aca="false">IF(AND($S121=サマリー!$B$8,$O121&lt;&gt;""),N121,"")</f>
        <v/>
      </c>
    </row>
    <row r="122" customFormat="false" ht="15" hidden="false" customHeight="true" outlineLevel="0" collapsed="false">
      <c r="A122" s="32" t="n">
        <v>121</v>
      </c>
      <c r="B122" s="32" t="n">
        <v>221</v>
      </c>
      <c r="C122" s="32" t="s">
        <v>183</v>
      </c>
      <c r="D122" s="32" t="n">
        <v>56</v>
      </c>
      <c r="E122" s="32" t="s">
        <v>47</v>
      </c>
      <c r="F122" s="32" t="s">
        <v>48</v>
      </c>
      <c r="G122" s="33" t="n">
        <v>0.0356365740740741</v>
      </c>
      <c r="H122" s="33" t="n">
        <v>0.00614583333333333</v>
      </c>
      <c r="I122" s="32" t="n">
        <v>112</v>
      </c>
      <c r="J122" s="33" t="n">
        <v>0.0206944444444445</v>
      </c>
      <c r="K122" s="32" t="n">
        <v>146</v>
      </c>
      <c r="L122" s="33" t="n">
        <v>0.0268402777777778</v>
      </c>
      <c r="M122" s="32" t="n">
        <v>139</v>
      </c>
      <c r="N122" s="33" t="n">
        <v>0.0087962962962963</v>
      </c>
      <c r="O122" s="32" t="n">
        <v>84</v>
      </c>
      <c r="P122" s="32"/>
      <c r="Q122" s="32" t="n">
        <v>100</v>
      </c>
      <c r="R122" s="32"/>
      <c r="S122" s="31" t="s">
        <v>53</v>
      </c>
      <c r="T122" s="32" t="n">
        <v>46</v>
      </c>
      <c r="U122" s="32" t="s">
        <v>50</v>
      </c>
      <c r="V122" s="34" t="n">
        <f aca="false">IF(AND($E122=サマリー!$B$6,$I122&lt;&gt;""),H122,"")</f>
        <v>0.00614583333333333</v>
      </c>
      <c r="W122" s="35" t="str">
        <f aca="false">IF(AND($S122=サマリー!$B$8,$I122&lt;&gt;""),H122,"")</f>
        <v/>
      </c>
      <c r="X122" s="34" t="n">
        <f aca="false">IF(AND($E122=サマリー!$B$6,$K122&lt;&gt;""),J122,"")</f>
        <v>0.0206944444444445</v>
      </c>
      <c r="Y122" s="35" t="str">
        <f aca="false">IF(AND($S122=サマリー!$B$8,$K122&lt;&gt;""),J122,"")</f>
        <v/>
      </c>
      <c r="Z122" s="34" t="n">
        <f aca="false">IF(AND($E122=サマリー!$B$6,$O122&lt;&gt;""),N122,"")</f>
        <v>0.0087962962962963</v>
      </c>
      <c r="AA122" s="35" t="str">
        <f aca="false">IF(AND($S122=サマリー!$B$8,$O122&lt;&gt;""),N122,"")</f>
        <v/>
      </c>
    </row>
    <row r="123" customFormat="false" ht="15" hidden="false" customHeight="true" outlineLevel="0" collapsed="false">
      <c r="A123" s="32" t="n">
        <v>122</v>
      </c>
      <c r="B123" s="32" t="n">
        <v>245</v>
      </c>
      <c r="C123" s="32" t="s">
        <v>184</v>
      </c>
      <c r="D123" s="32" t="n">
        <v>68</v>
      </c>
      <c r="E123" s="32" t="s">
        <v>47</v>
      </c>
      <c r="F123" s="32" t="s">
        <v>48</v>
      </c>
      <c r="G123" s="33" t="n">
        <v>0.0356712962962963</v>
      </c>
      <c r="H123" s="33" t="n">
        <v>0.00630787037037037</v>
      </c>
      <c r="I123" s="32" t="n">
        <v>130</v>
      </c>
      <c r="J123" s="33" t="n">
        <v>0.0211921296296296</v>
      </c>
      <c r="K123" s="32" t="n">
        <v>163</v>
      </c>
      <c r="L123" s="33" t="n">
        <v>0.0275</v>
      </c>
      <c r="M123" s="32" t="n">
        <v>149</v>
      </c>
      <c r="N123" s="33" t="n">
        <v>0.0081712962962963</v>
      </c>
      <c r="O123" s="32" t="n">
        <v>52</v>
      </c>
      <c r="P123" s="32"/>
      <c r="Q123" s="32" t="n">
        <v>101</v>
      </c>
      <c r="R123" s="32"/>
      <c r="S123" s="31" t="s">
        <v>53</v>
      </c>
      <c r="T123" s="32" t="n">
        <v>47</v>
      </c>
      <c r="U123" s="32" t="s">
        <v>50</v>
      </c>
      <c r="V123" s="34" t="n">
        <f aca="false">IF(AND($E123=サマリー!$B$6,$I123&lt;&gt;""),H123,"")</f>
        <v>0.00630787037037037</v>
      </c>
      <c r="W123" s="35" t="str">
        <f aca="false">IF(AND($S123=サマリー!$B$8,$I123&lt;&gt;""),H123,"")</f>
        <v/>
      </c>
      <c r="X123" s="34" t="n">
        <f aca="false">IF(AND($E123=サマリー!$B$6,$K123&lt;&gt;""),J123,"")</f>
        <v>0.0211921296296296</v>
      </c>
      <c r="Y123" s="35" t="str">
        <f aca="false">IF(AND($S123=サマリー!$B$8,$K123&lt;&gt;""),J123,"")</f>
        <v/>
      </c>
      <c r="Z123" s="34" t="n">
        <f aca="false">IF(AND($E123=サマリー!$B$6,$O123&lt;&gt;""),N123,"")</f>
        <v>0.0081712962962963</v>
      </c>
      <c r="AA123" s="35" t="str">
        <f aca="false">IF(AND($S123=サマリー!$B$8,$O123&lt;&gt;""),N123,"")</f>
        <v/>
      </c>
    </row>
    <row r="124" customFormat="false" ht="15" hidden="false" customHeight="true" outlineLevel="0" collapsed="false">
      <c r="A124" s="32" t="n">
        <v>123</v>
      </c>
      <c r="B124" s="32" t="n">
        <v>440</v>
      </c>
      <c r="C124" s="32" t="s">
        <v>185</v>
      </c>
      <c r="D124" s="32" t="n">
        <v>44</v>
      </c>
      <c r="E124" s="32" t="s">
        <v>47</v>
      </c>
      <c r="F124" s="32" t="s">
        <v>48</v>
      </c>
      <c r="G124" s="33" t="n">
        <v>0.0357060185185185</v>
      </c>
      <c r="H124" s="33" t="n">
        <v>0.00699074074074074</v>
      </c>
      <c r="I124" s="32" t="n">
        <v>192</v>
      </c>
      <c r="J124" s="33" t="n">
        <v>0.0204398148148148</v>
      </c>
      <c r="K124" s="32" t="n">
        <v>140</v>
      </c>
      <c r="L124" s="33" t="n">
        <v>0.0274305555555556</v>
      </c>
      <c r="M124" s="32" t="n">
        <v>148</v>
      </c>
      <c r="N124" s="33" t="n">
        <v>0.00827546296296296</v>
      </c>
      <c r="O124" s="32" t="n">
        <v>56</v>
      </c>
      <c r="P124" s="32"/>
      <c r="Q124" s="32" t="n">
        <v>102</v>
      </c>
      <c r="R124" s="32"/>
      <c r="S124" s="31" t="s">
        <v>49</v>
      </c>
      <c r="T124" s="32" t="n">
        <v>39</v>
      </c>
      <c r="U124" s="32" t="s">
        <v>50</v>
      </c>
      <c r="V124" s="34" t="n">
        <f aca="false">IF(AND($E124=サマリー!$B$6,$I124&lt;&gt;""),H124,"")</f>
        <v>0.00699074074074074</v>
      </c>
      <c r="W124" s="34" t="n">
        <f aca="false">IF(AND($S124=サマリー!$B$8,$I124&lt;&gt;""),H124,"")</f>
        <v>0.00699074074074074</v>
      </c>
      <c r="X124" s="34" t="n">
        <f aca="false">IF(AND($E124=サマリー!$B$6,$K124&lt;&gt;""),J124,"")</f>
        <v>0.0204398148148148</v>
      </c>
      <c r="Y124" s="34" t="n">
        <f aca="false">IF(AND($S124=サマリー!$B$8,$K124&lt;&gt;""),J124,"")</f>
        <v>0.0204398148148148</v>
      </c>
      <c r="Z124" s="34" t="n">
        <f aca="false">IF(AND($E124=サマリー!$B$6,$O124&lt;&gt;""),N124,"")</f>
        <v>0.00827546296296296</v>
      </c>
      <c r="AA124" s="34" t="n">
        <f aca="false">IF(AND($S124=サマリー!$B$8,$O124&lt;&gt;""),N124,"")</f>
        <v>0.00827546296296296</v>
      </c>
    </row>
    <row r="125" customFormat="false" ht="15" hidden="false" customHeight="true" outlineLevel="0" collapsed="false">
      <c r="A125" s="32" t="n">
        <v>124</v>
      </c>
      <c r="B125" s="32" t="n">
        <v>327</v>
      </c>
      <c r="C125" s="32" t="s">
        <v>186</v>
      </c>
      <c r="D125" s="32" t="n">
        <v>40</v>
      </c>
      <c r="E125" s="32" t="s">
        <v>47</v>
      </c>
      <c r="F125" s="32" t="s">
        <v>92</v>
      </c>
      <c r="G125" s="33" t="n">
        <v>0.0357291666666667</v>
      </c>
      <c r="H125" s="33" t="n">
        <v>0.00899305555555556</v>
      </c>
      <c r="I125" s="32" t="n">
        <v>249</v>
      </c>
      <c r="J125" s="33" t="n">
        <v>0.018599537037037</v>
      </c>
      <c r="K125" s="32" t="n">
        <v>86</v>
      </c>
      <c r="L125" s="33" t="n">
        <v>0.0275925925925926</v>
      </c>
      <c r="M125" s="32" t="n">
        <v>152</v>
      </c>
      <c r="N125" s="33" t="n">
        <v>0.00813657407407407</v>
      </c>
      <c r="O125" s="32" t="n">
        <v>46</v>
      </c>
      <c r="P125" s="32"/>
      <c r="Q125" s="32" t="n">
        <v>103</v>
      </c>
      <c r="R125" s="32"/>
      <c r="S125" s="31" t="s">
        <v>49</v>
      </c>
      <c r="T125" s="32" t="n">
        <v>40</v>
      </c>
      <c r="U125" s="32" t="s">
        <v>50</v>
      </c>
      <c r="V125" s="34" t="n">
        <f aca="false">IF(AND($E125=サマリー!$B$6,$I125&lt;&gt;""),H125,"")</f>
        <v>0.00899305555555556</v>
      </c>
      <c r="W125" s="34" t="n">
        <f aca="false">IF(AND($S125=サマリー!$B$8,$I125&lt;&gt;""),H125,"")</f>
        <v>0.00899305555555556</v>
      </c>
      <c r="X125" s="34" t="n">
        <f aca="false">IF(AND($E125=サマリー!$B$6,$K125&lt;&gt;""),J125,"")</f>
        <v>0.018599537037037</v>
      </c>
      <c r="Y125" s="34" t="n">
        <f aca="false">IF(AND($S125=サマリー!$B$8,$K125&lt;&gt;""),J125,"")</f>
        <v>0.018599537037037</v>
      </c>
      <c r="Z125" s="34" t="n">
        <f aca="false">IF(AND($E125=サマリー!$B$6,$O125&lt;&gt;""),N125,"")</f>
        <v>0.00813657407407407</v>
      </c>
      <c r="AA125" s="34" t="n">
        <f aca="false">IF(AND($S125=サマリー!$B$8,$O125&lt;&gt;""),N125,"")</f>
        <v>0.00813657407407407</v>
      </c>
    </row>
    <row r="126" customFormat="false" ht="15" hidden="false" customHeight="true" outlineLevel="0" collapsed="false">
      <c r="A126" s="32" t="n">
        <v>125</v>
      </c>
      <c r="B126" s="32" t="n">
        <v>531</v>
      </c>
      <c r="C126" s="32" t="s">
        <v>187</v>
      </c>
      <c r="D126" s="32" t="n">
        <v>45</v>
      </c>
      <c r="E126" s="32" t="s">
        <v>47</v>
      </c>
      <c r="F126" s="32" t="s">
        <v>48</v>
      </c>
      <c r="G126" s="33" t="n">
        <v>0.0357638888888889</v>
      </c>
      <c r="H126" s="33" t="n">
        <v>0.00653935185185185</v>
      </c>
      <c r="I126" s="32" t="n">
        <v>151</v>
      </c>
      <c r="J126" s="33" t="n">
        <v>0.020462962962963</v>
      </c>
      <c r="K126" s="32" t="n">
        <v>141</v>
      </c>
      <c r="L126" s="33" t="n">
        <v>0.0270023148148148</v>
      </c>
      <c r="M126" s="32" t="n">
        <v>141</v>
      </c>
      <c r="N126" s="33" t="n">
        <v>0.00876157407407407</v>
      </c>
      <c r="O126" s="32" t="n">
        <v>82</v>
      </c>
      <c r="P126" s="32"/>
      <c r="Q126" s="32" t="n">
        <v>104</v>
      </c>
      <c r="R126" s="32"/>
      <c r="S126" s="31" t="s">
        <v>49</v>
      </c>
      <c r="T126" s="32" t="n">
        <v>41</v>
      </c>
      <c r="U126" s="32" t="s">
        <v>88</v>
      </c>
      <c r="V126" s="34" t="n">
        <f aca="false">IF(AND($E126=サマリー!$B$6,$I126&lt;&gt;""),H126,"")</f>
        <v>0.00653935185185185</v>
      </c>
      <c r="W126" s="34" t="n">
        <f aca="false">IF(AND($S126=サマリー!$B$8,$I126&lt;&gt;""),H126,"")</f>
        <v>0.00653935185185185</v>
      </c>
      <c r="X126" s="34" t="n">
        <f aca="false">IF(AND($E126=サマリー!$B$6,$K126&lt;&gt;""),J126,"")</f>
        <v>0.020462962962963</v>
      </c>
      <c r="Y126" s="34" t="n">
        <f aca="false">IF(AND($S126=サマリー!$B$8,$K126&lt;&gt;""),J126,"")</f>
        <v>0.020462962962963</v>
      </c>
      <c r="Z126" s="34" t="n">
        <f aca="false">IF(AND($E126=サマリー!$B$6,$O126&lt;&gt;""),N126,"")</f>
        <v>0.00876157407407407</v>
      </c>
      <c r="AA126" s="34" t="n">
        <f aca="false">IF(AND($S126=サマリー!$B$8,$O126&lt;&gt;""),N126,"")</f>
        <v>0.00876157407407407</v>
      </c>
    </row>
    <row r="127" customFormat="false" ht="15" hidden="false" customHeight="true" outlineLevel="0" collapsed="false">
      <c r="A127" s="32" t="n">
        <v>126</v>
      </c>
      <c r="B127" s="32" t="n">
        <v>241</v>
      </c>
      <c r="C127" s="32" t="s">
        <v>188</v>
      </c>
      <c r="D127" s="32" t="n">
        <v>50</v>
      </c>
      <c r="E127" s="32" t="s">
        <v>57</v>
      </c>
      <c r="F127" s="32" t="s">
        <v>69</v>
      </c>
      <c r="G127" s="33" t="n">
        <v>0.0358333333333333</v>
      </c>
      <c r="H127" s="33" t="n">
        <v>0.00628472222222222</v>
      </c>
      <c r="I127" s="32" t="n">
        <v>125</v>
      </c>
      <c r="J127" s="33" t="n">
        <v>0.0201157407407407</v>
      </c>
      <c r="K127" s="32" t="n">
        <v>131</v>
      </c>
      <c r="L127" s="33" t="n">
        <v>0.026400462962963</v>
      </c>
      <c r="M127" s="32" t="n">
        <v>132</v>
      </c>
      <c r="N127" s="33" t="n">
        <v>0.00943287037037037</v>
      </c>
      <c r="O127" s="32" t="n">
        <v>124</v>
      </c>
      <c r="P127" s="32"/>
      <c r="Q127" s="32"/>
      <c r="R127" s="32" t="n">
        <v>22</v>
      </c>
      <c r="S127" s="31" t="s">
        <v>58</v>
      </c>
      <c r="T127" s="32" t="n">
        <v>9</v>
      </c>
      <c r="U127" s="32" t="s">
        <v>50</v>
      </c>
      <c r="V127" s="35" t="str">
        <f aca="false">IF(AND($E127=サマリー!$B$6,$I127&lt;&gt;""),H127,"")</f>
        <v/>
      </c>
      <c r="W127" s="35" t="str">
        <f aca="false">IF(AND($S127=サマリー!$B$8,$I127&lt;&gt;""),H127,"")</f>
        <v/>
      </c>
      <c r="X127" s="35" t="str">
        <f aca="false">IF(AND($E127=サマリー!$B$6,$K127&lt;&gt;""),J127,"")</f>
        <v/>
      </c>
      <c r="Y127" s="35" t="str">
        <f aca="false">IF(AND($S127=サマリー!$B$8,$K127&lt;&gt;""),J127,"")</f>
        <v/>
      </c>
      <c r="Z127" s="35" t="str">
        <f aca="false">IF(AND($E127=サマリー!$B$6,$O127&lt;&gt;""),N127,"")</f>
        <v/>
      </c>
      <c r="AA127" s="35" t="str">
        <f aca="false">IF(AND($S127=サマリー!$B$8,$O127&lt;&gt;""),N127,"")</f>
        <v/>
      </c>
    </row>
    <row r="128" customFormat="false" ht="15" hidden="false" customHeight="true" outlineLevel="0" collapsed="false">
      <c r="A128" s="32" t="n">
        <v>127</v>
      </c>
      <c r="B128" s="32" t="n">
        <v>528</v>
      </c>
      <c r="C128" s="31" t="s">
        <v>189</v>
      </c>
      <c r="D128" s="32" t="n">
        <v>27</v>
      </c>
      <c r="E128" s="32" t="s">
        <v>57</v>
      </c>
      <c r="F128" s="32" t="s">
        <v>92</v>
      </c>
      <c r="G128" s="33" t="n">
        <v>0.0359027777777778</v>
      </c>
      <c r="H128" s="33" t="n">
        <v>0.00484953703703704</v>
      </c>
      <c r="I128" s="32" t="n">
        <v>23</v>
      </c>
      <c r="J128" s="33" t="n">
        <v>0.0202199074074074</v>
      </c>
      <c r="K128" s="32" t="n">
        <v>134</v>
      </c>
      <c r="L128" s="33" t="n">
        <v>0.0250694444444444</v>
      </c>
      <c r="M128" s="32" t="n">
        <v>90</v>
      </c>
      <c r="N128" s="33" t="n">
        <v>0.0108333333333333</v>
      </c>
      <c r="O128" s="32" t="n">
        <v>185</v>
      </c>
      <c r="P128" s="32"/>
      <c r="Q128" s="32"/>
      <c r="R128" s="32" t="n">
        <v>23</v>
      </c>
      <c r="S128" s="31" t="s">
        <v>75</v>
      </c>
      <c r="T128" s="32" t="n">
        <v>4</v>
      </c>
      <c r="U128" s="32" t="s">
        <v>88</v>
      </c>
      <c r="V128" s="35" t="str">
        <f aca="false">IF(AND($E128=サマリー!$B$6,$I128&lt;&gt;""),H128,"")</f>
        <v/>
      </c>
      <c r="W128" s="35" t="str">
        <f aca="false">IF(AND($S128=サマリー!$B$8,$I128&lt;&gt;""),H128,"")</f>
        <v/>
      </c>
      <c r="X128" s="35" t="str">
        <f aca="false">IF(AND($E128=サマリー!$B$6,$K128&lt;&gt;""),J128,"")</f>
        <v/>
      </c>
      <c r="Y128" s="35" t="str">
        <f aca="false">IF(AND($S128=サマリー!$B$8,$K128&lt;&gt;""),J128,"")</f>
        <v/>
      </c>
      <c r="Z128" s="35" t="str">
        <f aca="false">IF(AND($E128=サマリー!$B$6,$O128&lt;&gt;""),N128,"")</f>
        <v/>
      </c>
      <c r="AA128" s="35" t="str">
        <f aca="false">IF(AND($S128=サマリー!$B$8,$O128&lt;&gt;""),N128,"")</f>
        <v/>
      </c>
    </row>
    <row r="129" customFormat="false" ht="15" hidden="false" customHeight="true" outlineLevel="0" collapsed="false">
      <c r="A129" s="32" t="n">
        <v>128</v>
      </c>
      <c r="B129" s="32" t="n">
        <v>243</v>
      </c>
      <c r="C129" s="32" t="s">
        <v>190</v>
      </c>
      <c r="D129" s="32" t="n">
        <v>58</v>
      </c>
      <c r="E129" s="32" t="s">
        <v>47</v>
      </c>
      <c r="F129" s="32" t="s">
        <v>92</v>
      </c>
      <c r="G129" s="33" t="n">
        <v>0.0359143518518519</v>
      </c>
      <c r="H129" s="33" t="n">
        <v>0.00616898148148148</v>
      </c>
      <c r="I129" s="32" t="n">
        <v>113</v>
      </c>
      <c r="J129" s="33" t="n">
        <v>0.0217476851851852</v>
      </c>
      <c r="K129" s="32" t="n">
        <v>178</v>
      </c>
      <c r="L129" s="33" t="n">
        <v>0.0279166666666667</v>
      </c>
      <c r="M129" s="32" t="n">
        <v>160</v>
      </c>
      <c r="N129" s="33" t="n">
        <v>0.00799768518518519</v>
      </c>
      <c r="O129" s="32" t="n">
        <v>40</v>
      </c>
      <c r="P129" s="32"/>
      <c r="Q129" s="32" t="n">
        <v>105</v>
      </c>
      <c r="R129" s="32"/>
      <c r="S129" s="31" t="s">
        <v>53</v>
      </c>
      <c r="T129" s="32" t="n">
        <v>48</v>
      </c>
      <c r="U129" s="32" t="s">
        <v>50</v>
      </c>
      <c r="V129" s="34" t="n">
        <f aca="false">IF(AND($E129=サマリー!$B$6,$I129&lt;&gt;""),H129,"")</f>
        <v>0.00616898148148148</v>
      </c>
      <c r="W129" s="35" t="str">
        <f aca="false">IF(AND($S129=サマリー!$B$8,$I129&lt;&gt;""),H129,"")</f>
        <v/>
      </c>
      <c r="X129" s="34" t="n">
        <f aca="false">IF(AND($E129=サマリー!$B$6,$K129&lt;&gt;""),J129,"")</f>
        <v>0.0217476851851852</v>
      </c>
      <c r="Y129" s="35" t="str">
        <f aca="false">IF(AND($S129=サマリー!$B$8,$K129&lt;&gt;""),J129,"")</f>
        <v/>
      </c>
      <c r="Z129" s="34" t="n">
        <f aca="false">IF(AND($E129=サマリー!$B$6,$O129&lt;&gt;""),N129,"")</f>
        <v>0.00799768518518519</v>
      </c>
      <c r="AA129" s="35" t="str">
        <f aca="false">IF(AND($S129=サマリー!$B$8,$O129&lt;&gt;""),N129,"")</f>
        <v/>
      </c>
    </row>
    <row r="130" customFormat="false" ht="15" hidden="false" customHeight="true" outlineLevel="0" collapsed="false">
      <c r="A130" s="32" t="n">
        <v>129</v>
      </c>
      <c r="B130" s="32" t="n">
        <v>441</v>
      </c>
      <c r="C130" s="32" t="s">
        <v>191</v>
      </c>
      <c r="D130" s="32" t="n">
        <v>22</v>
      </c>
      <c r="E130" s="32" t="s">
        <v>47</v>
      </c>
      <c r="F130" s="32" t="s">
        <v>48</v>
      </c>
      <c r="G130" s="33" t="n">
        <v>0.0359490740740741</v>
      </c>
      <c r="H130" s="33" t="n">
        <v>0.00806712962962963</v>
      </c>
      <c r="I130" s="32" t="n">
        <v>239</v>
      </c>
      <c r="J130" s="33" t="n">
        <v>0.0176041666666667</v>
      </c>
      <c r="K130" s="32" t="n">
        <v>53</v>
      </c>
      <c r="L130" s="33" t="n">
        <v>0.0256712962962963</v>
      </c>
      <c r="M130" s="32" t="n">
        <v>114</v>
      </c>
      <c r="N130" s="33" t="n">
        <v>0.0102777777777778</v>
      </c>
      <c r="O130" s="32" t="n">
        <v>164</v>
      </c>
      <c r="P130" s="32"/>
      <c r="Q130" s="32" t="n">
        <v>106</v>
      </c>
      <c r="R130" s="32"/>
      <c r="S130" s="31" t="s">
        <v>72</v>
      </c>
      <c r="T130" s="32" t="n">
        <v>12</v>
      </c>
      <c r="U130" s="32" t="s">
        <v>50</v>
      </c>
      <c r="V130" s="34" t="n">
        <f aca="false">IF(AND($E130=サマリー!$B$6,$I130&lt;&gt;""),H130,"")</f>
        <v>0.00806712962962963</v>
      </c>
      <c r="W130" s="35" t="str">
        <f aca="false">IF(AND($S130=サマリー!$B$8,$I130&lt;&gt;""),H130,"")</f>
        <v/>
      </c>
      <c r="X130" s="34" t="n">
        <f aca="false">IF(AND($E130=サマリー!$B$6,$K130&lt;&gt;""),J130,"")</f>
        <v>0.0176041666666667</v>
      </c>
      <c r="Y130" s="35" t="str">
        <f aca="false">IF(AND($S130=サマリー!$B$8,$K130&lt;&gt;""),J130,"")</f>
        <v/>
      </c>
      <c r="Z130" s="34" t="n">
        <f aca="false">IF(AND($E130=サマリー!$B$6,$O130&lt;&gt;""),N130,"")</f>
        <v>0.0102777777777778</v>
      </c>
      <c r="AA130" s="35" t="str">
        <f aca="false">IF(AND($S130=サマリー!$B$8,$O130&lt;&gt;""),N130,"")</f>
        <v/>
      </c>
    </row>
    <row r="131" customFormat="false" ht="15" hidden="false" customHeight="true" outlineLevel="0" collapsed="false">
      <c r="A131" s="32" t="n">
        <v>130</v>
      </c>
      <c r="B131" s="32" t="n">
        <v>248</v>
      </c>
      <c r="C131" s="32" t="s">
        <v>192</v>
      </c>
      <c r="D131" s="32" t="n">
        <v>52</v>
      </c>
      <c r="E131" s="32" t="s">
        <v>47</v>
      </c>
      <c r="F131" s="32" t="s">
        <v>48</v>
      </c>
      <c r="G131" s="33" t="n">
        <v>0.0359722222222222</v>
      </c>
      <c r="H131" s="33" t="n">
        <v>0.0068287037037037</v>
      </c>
      <c r="I131" s="32" t="n">
        <v>172</v>
      </c>
      <c r="J131" s="33" t="n">
        <v>0.0191319444444444</v>
      </c>
      <c r="K131" s="32" t="n">
        <v>103</v>
      </c>
      <c r="L131" s="33" t="n">
        <v>0.0259606481481482</v>
      </c>
      <c r="M131" s="32" t="n">
        <v>120</v>
      </c>
      <c r="N131" s="33" t="n">
        <v>0.0100115740740741</v>
      </c>
      <c r="O131" s="32" t="n">
        <v>149</v>
      </c>
      <c r="P131" s="32"/>
      <c r="Q131" s="32" t="n">
        <v>107</v>
      </c>
      <c r="R131" s="32"/>
      <c r="S131" s="31" t="s">
        <v>53</v>
      </c>
      <c r="T131" s="32" t="n">
        <v>49</v>
      </c>
      <c r="U131" s="32" t="s">
        <v>50</v>
      </c>
      <c r="V131" s="34" t="n">
        <f aca="false">IF(AND($E131=サマリー!$B$6,$I131&lt;&gt;""),H131,"")</f>
        <v>0.0068287037037037</v>
      </c>
      <c r="W131" s="35" t="str">
        <f aca="false">IF(AND($S131=サマリー!$B$8,$I131&lt;&gt;""),H131,"")</f>
        <v/>
      </c>
      <c r="X131" s="34" t="n">
        <f aca="false">IF(AND($E131=サマリー!$B$6,$K131&lt;&gt;""),J131,"")</f>
        <v>0.0191319444444444</v>
      </c>
      <c r="Y131" s="35" t="str">
        <f aca="false">IF(AND($S131=サマリー!$B$8,$K131&lt;&gt;""),J131,"")</f>
        <v/>
      </c>
      <c r="Z131" s="34" t="n">
        <f aca="false">IF(AND($E131=サマリー!$B$6,$O131&lt;&gt;""),N131,"")</f>
        <v>0.0100115740740741</v>
      </c>
      <c r="AA131" s="35" t="str">
        <f aca="false">IF(AND($S131=サマリー!$B$8,$O131&lt;&gt;""),N131,"")</f>
        <v/>
      </c>
    </row>
    <row r="132" customFormat="false" ht="15" hidden="false" customHeight="true" outlineLevel="0" collapsed="false">
      <c r="A132" s="32" t="n">
        <v>131</v>
      </c>
      <c r="B132" s="32" t="n">
        <v>354</v>
      </c>
      <c r="C132" s="32" t="s">
        <v>193</v>
      </c>
      <c r="D132" s="32" t="n">
        <v>37</v>
      </c>
      <c r="E132" s="32" t="s">
        <v>47</v>
      </c>
      <c r="F132" s="32" t="s">
        <v>48</v>
      </c>
      <c r="G132" s="33" t="n">
        <v>0.0360648148148148</v>
      </c>
      <c r="H132" s="33" t="n">
        <v>0.00646990740740741</v>
      </c>
      <c r="I132" s="32" t="n">
        <v>148</v>
      </c>
      <c r="J132" s="33" t="n">
        <v>0.0207060185185185</v>
      </c>
      <c r="K132" s="32" t="n">
        <v>147</v>
      </c>
      <c r="L132" s="33" t="n">
        <v>0.0271759259259259</v>
      </c>
      <c r="M132" s="32" t="n">
        <v>144</v>
      </c>
      <c r="N132" s="33" t="n">
        <v>0.00888888888888889</v>
      </c>
      <c r="O132" s="32" t="n">
        <v>91</v>
      </c>
      <c r="P132" s="32"/>
      <c r="Q132" s="32" t="n">
        <v>108</v>
      </c>
      <c r="R132" s="32"/>
      <c r="S132" s="31" t="s">
        <v>49</v>
      </c>
      <c r="T132" s="32" t="n">
        <v>42</v>
      </c>
      <c r="U132" s="32" t="s">
        <v>50</v>
      </c>
      <c r="V132" s="34" t="n">
        <f aca="false">IF(AND($E132=サマリー!$B$6,$I132&lt;&gt;""),H132,"")</f>
        <v>0.00646990740740741</v>
      </c>
      <c r="W132" s="34" t="n">
        <f aca="false">IF(AND($S132=サマリー!$B$8,$I132&lt;&gt;""),H132,"")</f>
        <v>0.00646990740740741</v>
      </c>
      <c r="X132" s="34" t="n">
        <f aca="false">IF(AND($E132=サマリー!$B$6,$K132&lt;&gt;""),J132,"")</f>
        <v>0.0207060185185185</v>
      </c>
      <c r="Y132" s="34" t="n">
        <f aca="false">IF(AND($S132=サマリー!$B$8,$K132&lt;&gt;""),J132,"")</f>
        <v>0.0207060185185185</v>
      </c>
      <c r="Z132" s="34" t="n">
        <f aca="false">IF(AND($E132=サマリー!$B$6,$O132&lt;&gt;""),N132,"")</f>
        <v>0.00888888888888889</v>
      </c>
      <c r="AA132" s="34" t="n">
        <f aca="false">IF(AND($S132=サマリー!$B$8,$O132&lt;&gt;""),N132,"")</f>
        <v>0.00888888888888889</v>
      </c>
    </row>
    <row r="133" customFormat="false" ht="15" hidden="false" customHeight="true" outlineLevel="0" collapsed="false">
      <c r="A133" s="32" t="n">
        <v>132</v>
      </c>
      <c r="B133" s="32" t="n">
        <v>429</v>
      </c>
      <c r="C133" s="32" t="s">
        <v>194</v>
      </c>
      <c r="D133" s="32" t="n">
        <v>46</v>
      </c>
      <c r="E133" s="32" t="s">
        <v>47</v>
      </c>
      <c r="F133" s="32" t="s">
        <v>48</v>
      </c>
      <c r="G133" s="33" t="n">
        <v>0.0360763888888889</v>
      </c>
      <c r="H133" s="33" t="n">
        <v>0.00686342592592593</v>
      </c>
      <c r="I133" s="32" t="n">
        <v>175</v>
      </c>
      <c r="J133" s="33" t="n">
        <v>0.0207291666666667</v>
      </c>
      <c r="K133" s="32" t="n">
        <v>150</v>
      </c>
      <c r="L133" s="33" t="n">
        <v>0.0275925925925926</v>
      </c>
      <c r="M133" s="32" t="n">
        <v>153</v>
      </c>
      <c r="N133" s="33" t="n">
        <v>0.0084837962962963</v>
      </c>
      <c r="O133" s="32" t="n">
        <v>67</v>
      </c>
      <c r="P133" s="32"/>
      <c r="Q133" s="32" t="n">
        <v>109</v>
      </c>
      <c r="R133" s="32"/>
      <c r="S133" s="31" t="s">
        <v>49</v>
      </c>
      <c r="T133" s="32" t="n">
        <v>43</v>
      </c>
      <c r="U133" s="32" t="s">
        <v>50</v>
      </c>
      <c r="V133" s="34" t="n">
        <f aca="false">IF(AND($E133=サマリー!$B$6,$I133&lt;&gt;""),H133,"")</f>
        <v>0.00686342592592593</v>
      </c>
      <c r="W133" s="34" t="n">
        <f aca="false">IF(AND($S133=サマリー!$B$8,$I133&lt;&gt;""),H133,"")</f>
        <v>0.00686342592592593</v>
      </c>
      <c r="X133" s="34" t="n">
        <f aca="false">IF(AND($E133=サマリー!$B$6,$K133&lt;&gt;""),J133,"")</f>
        <v>0.0207291666666667</v>
      </c>
      <c r="Y133" s="34" t="n">
        <f aca="false">IF(AND($S133=サマリー!$B$8,$K133&lt;&gt;""),J133,"")</f>
        <v>0.0207291666666667</v>
      </c>
      <c r="Z133" s="34" t="n">
        <f aca="false">IF(AND($E133=サマリー!$B$6,$O133&lt;&gt;""),N133,"")</f>
        <v>0.0084837962962963</v>
      </c>
      <c r="AA133" s="34" t="n">
        <f aca="false">IF(AND($S133=サマリー!$B$8,$O133&lt;&gt;""),N133,"")</f>
        <v>0.0084837962962963</v>
      </c>
    </row>
    <row r="134" customFormat="false" ht="15" hidden="false" customHeight="true" outlineLevel="0" collapsed="false">
      <c r="A134" s="32" t="n">
        <v>133</v>
      </c>
      <c r="B134" s="32" t="n">
        <v>520</v>
      </c>
      <c r="C134" s="32" t="s">
        <v>195</v>
      </c>
      <c r="D134" s="32" t="n">
        <v>42</v>
      </c>
      <c r="E134" s="32" t="s">
        <v>47</v>
      </c>
      <c r="F134" s="32" t="s">
        <v>48</v>
      </c>
      <c r="G134" s="33" t="n">
        <v>0.0361574074074074</v>
      </c>
      <c r="H134" s="33" t="n">
        <v>0.00697916666666667</v>
      </c>
      <c r="I134" s="32" t="n">
        <v>190</v>
      </c>
      <c r="J134" s="33" t="n">
        <v>0.0207407407407407</v>
      </c>
      <c r="K134" s="32" t="n">
        <v>151</v>
      </c>
      <c r="L134" s="33" t="n">
        <v>0.0277199074074074</v>
      </c>
      <c r="M134" s="32" t="n">
        <v>156</v>
      </c>
      <c r="N134" s="33" t="n">
        <v>0.0084375</v>
      </c>
      <c r="O134" s="32" t="n">
        <v>63</v>
      </c>
      <c r="P134" s="32"/>
      <c r="Q134" s="32" t="n">
        <v>110</v>
      </c>
      <c r="R134" s="32"/>
      <c r="S134" s="31" t="s">
        <v>49</v>
      </c>
      <c r="T134" s="32" t="n">
        <v>44</v>
      </c>
      <c r="U134" s="32" t="s">
        <v>88</v>
      </c>
      <c r="V134" s="34" t="n">
        <f aca="false">IF(AND($E134=サマリー!$B$6,$I134&lt;&gt;""),H134,"")</f>
        <v>0.00697916666666667</v>
      </c>
      <c r="W134" s="34" t="n">
        <f aca="false">IF(AND($S134=サマリー!$B$8,$I134&lt;&gt;""),H134,"")</f>
        <v>0.00697916666666667</v>
      </c>
      <c r="X134" s="34" t="n">
        <f aca="false">IF(AND($E134=サマリー!$B$6,$K134&lt;&gt;""),J134,"")</f>
        <v>0.0207407407407407</v>
      </c>
      <c r="Y134" s="34" t="n">
        <f aca="false">IF(AND($S134=サマリー!$B$8,$K134&lt;&gt;""),J134,"")</f>
        <v>0.0207407407407407</v>
      </c>
      <c r="Z134" s="34" t="n">
        <f aca="false">IF(AND($E134=サマリー!$B$6,$O134&lt;&gt;""),N134,"")</f>
        <v>0.0084375</v>
      </c>
      <c r="AA134" s="34" t="n">
        <f aca="false">IF(AND($S134=サマリー!$B$8,$O134&lt;&gt;""),N134,"")</f>
        <v>0.0084375</v>
      </c>
    </row>
    <row r="135" customFormat="false" ht="15" hidden="false" customHeight="true" outlineLevel="0" collapsed="false">
      <c r="A135" s="32" t="n">
        <v>134</v>
      </c>
      <c r="B135" s="32" t="n">
        <v>525</v>
      </c>
      <c r="C135" s="32" t="s">
        <v>196</v>
      </c>
      <c r="D135" s="32" t="n">
        <v>50</v>
      </c>
      <c r="E135" s="32" t="s">
        <v>47</v>
      </c>
      <c r="F135" s="32" t="s">
        <v>48</v>
      </c>
      <c r="G135" s="33" t="n">
        <v>0.03625</v>
      </c>
      <c r="H135" s="33" t="n">
        <v>0.00606481481481482</v>
      </c>
      <c r="I135" s="32" t="n">
        <v>101</v>
      </c>
      <c r="J135" s="33" t="n">
        <v>0.0222685185185185</v>
      </c>
      <c r="K135" s="32" t="n">
        <v>192</v>
      </c>
      <c r="L135" s="33" t="n">
        <v>0.0283333333333333</v>
      </c>
      <c r="M135" s="32" t="n">
        <v>173</v>
      </c>
      <c r="N135" s="33" t="n">
        <v>0.00791666666666667</v>
      </c>
      <c r="O135" s="32" t="n">
        <v>34</v>
      </c>
      <c r="P135" s="32"/>
      <c r="Q135" s="32" t="n">
        <v>111</v>
      </c>
      <c r="R135" s="32"/>
      <c r="S135" s="31" t="s">
        <v>53</v>
      </c>
      <c r="T135" s="32" t="n">
        <v>50</v>
      </c>
      <c r="U135" s="32" t="s">
        <v>88</v>
      </c>
      <c r="V135" s="34" t="n">
        <f aca="false">IF(AND($E135=サマリー!$B$6,$I135&lt;&gt;""),H135,"")</f>
        <v>0.00606481481481482</v>
      </c>
      <c r="W135" s="35" t="str">
        <f aca="false">IF(AND($S135=サマリー!$B$8,$I135&lt;&gt;""),H135,"")</f>
        <v/>
      </c>
      <c r="X135" s="34" t="n">
        <f aca="false">IF(AND($E135=サマリー!$B$6,$K135&lt;&gt;""),J135,"")</f>
        <v>0.0222685185185185</v>
      </c>
      <c r="Y135" s="35" t="str">
        <f aca="false">IF(AND($S135=サマリー!$B$8,$K135&lt;&gt;""),J135,"")</f>
        <v/>
      </c>
      <c r="Z135" s="34" t="n">
        <f aca="false">IF(AND($E135=サマリー!$B$6,$O135&lt;&gt;""),N135,"")</f>
        <v>0.00791666666666667</v>
      </c>
      <c r="AA135" s="35" t="str">
        <f aca="false">IF(AND($S135=サマリー!$B$8,$O135&lt;&gt;""),N135,"")</f>
        <v/>
      </c>
    </row>
    <row r="136" customFormat="false" ht="15" hidden="false" customHeight="true" outlineLevel="0" collapsed="false">
      <c r="A136" s="32" t="n">
        <v>135</v>
      </c>
      <c r="B136" s="32" t="n">
        <v>547</v>
      </c>
      <c r="C136" s="32" t="s">
        <v>197</v>
      </c>
      <c r="D136" s="32" t="n">
        <v>50</v>
      </c>
      <c r="E136" s="32" t="s">
        <v>57</v>
      </c>
      <c r="F136" s="32" t="s">
        <v>92</v>
      </c>
      <c r="G136" s="33" t="n">
        <v>0.0362731481481482</v>
      </c>
      <c r="H136" s="33" t="n">
        <v>0.00510416666666667</v>
      </c>
      <c r="I136" s="32" t="n">
        <v>37</v>
      </c>
      <c r="J136" s="33" t="n">
        <v>0.0221412037037037</v>
      </c>
      <c r="K136" s="32" t="n">
        <v>189</v>
      </c>
      <c r="L136" s="33" t="n">
        <v>0.0272453703703704</v>
      </c>
      <c r="M136" s="32" t="n">
        <v>145</v>
      </c>
      <c r="N136" s="33" t="n">
        <v>0.00902777777777778</v>
      </c>
      <c r="O136" s="32" t="n">
        <v>100</v>
      </c>
      <c r="P136" s="32"/>
      <c r="Q136" s="32"/>
      <c r="R136" s="32" t="n">
        <v>24</v>
      </c>
      <c r="S136" s="31" t="s">
        <v>58</v>
      </c>
      <c r="T136" s="32" t="n">
        <v>10</v>
      </c>
      <c r="U136" s="32" t="s">
        <v>88</v>
      </c>
      <c r="V136" s="35" t="str">
        <f aca="false">IF(AND($E136=サマリー!$B$6,$I136&lt;&gt;""),H136,"")</f>
        <v/>
      </c>
      <c r="W136" s="35" t="str">
        <f aca="false">IF(AND($S136=サマリー!$B$8,$I136&lt;&gt;""),H136,"")</f>
        <v/>
      </c>
      <c r="X136" s="35" t="str">
        <f aca="false">IF(AND($E136=サマリー!$B$6,$K136&lt;&gt;""),J136,"")</f>
        <v/>
      </c>
      <c r="Y136" s="35" t="str">
        <f aca="false">IF(AND($S136=サマリー!$B$8,$K136&lt;&gt;""),J136,"")</f>
        <v/>
      </c>
      <c r="Z136" s="35" t="str">
        <f aca="false">IF(AND($E136=サマリー!$B$6,$O136&lt;&gt;""),N136,"")</f>
        <v/>
      </c>
      <c r="AA136" s="35" t="str">
        <f aca="false">IF(AND($S136=サマリー!$B$8,$O136&lt;&gt;""),N136,"")</f>
        <v/>
      </c>
    </row>
    <row r="137" customFormat="false" ht="15" hidden="false" customHeight="true" outlineLevel="0" collapsed="false">
      <c r="A137" s="32" t="n">
        <v>136</v>
      </c>
      <c r="B137" s="32" t="n">
        <v>535</v>
      </c>
      <c r="C137" s="32" t="s">
        <v>198</v>
      </c>
      <c r="D137" s="32" t="n">
        <v>29</v>
      </c>
      <c r="E137" s="32" t="s">
        <v>57</v>
      </c>
      <c r="F137" s="32" t="s">
        <v>48</v>
      </c>
      <c r="G137" s="33" t="n">
        <v>0.0363773148148148</v>
      </c>
      <c r="H137" s="33" t="n">
        <v>0.00456018518518519</v>
      </c>
      <c r="I137" s="32" t="n">
        <v>13</v>
      </c>
      <c r="J137" s="33" t="n">
        <v>0.0219791666666667</v>
      </c>
      <c r="K137" s="32" t="n">
        <v>183</v>
      </c>
      <c r="L137" s="33" t="n">
        <v>0.0265393518518519</v>
      </c>
      <c r="M137" s="32" t="n">
        <v>135</v>
      </c>
      <c r="N137" s="33" t="n">
        <v>0.00983796296296296</v>
      </c>
      <c r="O137" s="32" t="n">
        <v>140</v>
      </c>
      <c r="P137" s="32"/>
      <c r="Q137" s="32"/>
      <c r="R137" s="32" t="n">
        <v>25</v>
      </c>
      <c r="S137" s="31" t="s">
        <v>75</v>
      </c>
      <c r="T137" s="32" t="n">
        <v>5</v>
      </c>
      <c r="U137" s="32" t="s">
        <v>88</v>
      </c>
      <c r="V137" s="35" t="str">
        <f aca="false">IF(AND($E137=サマリー!$B$6,$I137&lt;&gt;""),H137,"")</f>
        <v/>
      </c>
      <c r="W137" s="35" t="str">
        <f aca="false">IF(AND($S137=サマリー!$B$8,$I137&lt;&gt;""),H137,"")</f>
        <v/>
      </c>
      <c r="X137" s="35" t="str">
        <f aca="false">IF(AND($E137=サマリー!$B$6,$K137&lt;&gt;""),J137,"")</f>
        <v/>
      </c>
      <c r="Y137" s="35" t="str">
        <f aca="false">IF(AND($S137=サマリー!$B$8,$K137&lt;&gt;""),J137,"")</f>
        <v/>
      </c>
      <c r="Z137" s="35" t="str">
        <f aca="false">IF(AND($E137=サマリー!$B$6,$O137&lt;&gt;""),N137,"")</f>
        <v/>
      </c>
      <c r="AA137" s="35" t="str">
        <f aca="false">IF(AND($S137=サマリー!$B$8,$O137&lt;&gt;""),N137,"")</f>
        <v/>
      </c>
    </row>
    <row r="138" customFormat="false" ht="15" hidden="false" customHeight="true" outlineLevel="0" collapsed="false">
      <c r="A138" s="32" t="n">
        <v>137</v>
      </c>
      <c r="B138" s="32" t="n">
        <v>424</v>
      </c>
      <c r="C138" s="32" t="s">
        <v>199</v>
      </c>
      <c r="D138" s="32" t="n">
        <v>48</v>
      </c>
      <c r="E138" s="32" t="s">
        <v>47</v>
      </c>
      <c r="F138" s="32" t="s">
        <v>48</v>
      </c>
      <c r="G138" s="33" t="n">
        <v>0.0364583333333333</v>
      </c>
      <c r="H138" s="33" t="n">
        <v>0.00655092592592593</v>
      </c>
      <c r="I138" s="32" t="n">
        <v>153</v>
      </c>
      <c r="J138" s="33" t="n">
        <v>0.0210300925925926</v>
      </c>
      <c r="K138" s="32" t="n">
        <v>159</v>
      </c>
      <c r="L138" s="33" t="n">
        <v>0.0275810185185185</v>
      </c>
      <c r="M138" s="32" t="n">
        <v>151</v>
      </c>
      <c r="N138" s="33" t="n">
        <v>0.00887731481481482</v>
      </c>
      <c r="O138" s="32" t="n">
        <v>89</v>
      </c>
      <c r="P138" s="32"/>
      <c r="Q138" s="32" t="n">
        <v>112</v>
      </c>
      <c r="R138" s="32"/>
      <c r="S138" s="31" t="s">
        <v>49</v>
      </c>
      <c r="T138" s="32" t="n">
        <v>45</v>
      </c>
      <c r="U138" s="32" t="s">
        <v>50</v>
      </c>
      <c r="V138" s="34" t="n">
        <f aca="false">IF(AND($E138=サマリー!$B$6,$I138&lt;&gt;""),H138,"")</f>
        <v>0.00655092592592593</v>
      </c>
      <c r="W138" s="34" t="n">
        <f aca="false">IF(AND($S138=サマリー!$B$8,$I138&lt;&gt;""),H138,"")</f>
        <v>0.00655092592592593</v>
      </c>
      <c r="X138" s="34" t="n">
        <f aca="false">IF(AND($E138=サマリー!$B$6,$K138&lt;&gt;""),J138,"")</f>
        <v>0.0210300925925926</v>
      </c>
      <c r="Y138" s="34" t="n">
        <f aca="false">IF(AND($S138=サマリー!$B$8,$K138&lt;&gt;""),J138,"")</f>
        <v>0.0210300925925926</v>
      </c>
      <c r="Z138" s="34" t="n">
        <f aca="false">IF(AND($E138=サマリー!$B$6,$O138&lt;&gt;""),N138,"")</f>
        <v>0.00887731481481482</v>
      </c>
      <c r="AA138" s="34" t="n">
        <f aca="false">IF(AND($S138=サマリー!$B$8,$O138&lt;&gt;""),N138,"")</f>
        <v>0.00887731481481482</v>
      </c>
    </row>
    <row r="139" customFormat="false" ht="15" hidden="false" customHeight="true" outlineLevel="0" collapsed="false">
      <c r="A139" s="32" t="n">
        <v>138</v>
      </c>
      <c r="B139" s="32" t="n">
        <v>523</v>
      </c>
      <c r="C139" s="32" t="s">
        <v>200</v>
      </c>
      <c r="D139" s="32" t="n">
        <v>66</v>
      </c>
      <c r="E139" s="32" t="s">
        <v>47</v>
      </c>
      <c r="F139" s="32" t="s">
        <v>48</v>
      </c>
      <c r="G139" s="33" t="n">
        <v>0.0364814814814815</v>
      </c>
      <c r="H139" s="33" t="n">
        <v>0.00596064814814815</v>
      </c>
      <c r="I139" s="32" t="n">
        <v>85</v>
      </c>
      <c r="J139" s="33" t="n">
        <v>0.0204282407407407</v>
      </c>
      <c r="K139" s="32" t="n">
        <v>138</v>
      </c>
      <c r="L139" s="33" t="n">
        <v>0.0263888888888889</v>
      </c>
      <c r="M139" s="32" t="n">
        <v>131</v>
      </c>
      <c r="N139" s="33" t="n">
        <v>0.0100925925925926</v>
      </c>
      <c r="O139" s="32" t="n">
        <v>154</v>
      </c>
      <c r="P139" s="32"/>
      <c r="Q139" s="32" t="n">
        <v>113</v>
      </c>
      <c r="R139" s="32"/>
      <c r="S139" s="31" t="s">
        <v>53</v>
      </c>
      <c r="T139" s="32" t="n">
        <v>51</v>
      </c>
      <c r="U139" s="32" t="s">
        <v>88</v>
      </c>
      <c r="V139" s="34" t="n">
        <f aca="false">IF(AND($E139=サマリー!$B$6,$I139&lt;&gt;""),H139,"")</f>
        <v>0.00596064814814815</v>
      </c>
      <c r="W139" s="35" t="str">
        <f aca="false">IF(AND($S139=サマリー!$B$8,$I139&lt;&gt;""),H139,"")</f>
        <v/>
      </c>
      <c r="X139" s="34" t="n">
        <f aca="false">IF(AND($E139=サマリー!$B$6,$K139&lt;&gt;""),J139,"")</f>
        <v>0.0204282407407407</v>
      </c>
      <c r="Y139" s="35" t="str">
        <f aca="false">IF(AND($S139=サマリー!$B$8,$K139&lt;&gt;""),J139,"")</f>
        <v/>
      </c>
      <c r="Z139" s="34" t="n">
        <f aca="false">IF(AND($E139=サマリー!$B$6,$O139&lt;&gt;""),N139,"")</f>
        <v>0.0100925925925926</v>
      </c>
      <c r="AA139" s="35" t="str">
        <f aca="false">IF(AND($S139=サマリー!$B$8,$O139&lt;&gt;""),N139,"")</f>
        <v/>
      </c>
    </row>
    <row r="140" customFormat="false" ht="15" hidden="false" customHeight="true" outlineLevel="0" collapsed="false">
      <c r="A140" s="32" t="n">
        <v>139</v>
      </c>
      <c r="B140" s="32" t="n">
        <v>224</v>
      </c>
      <c r="C140" s="32" t="s">
        <v>201</v>
      </c>
      <c r="D140" s="32" t="n">
        <v>56</v>
      </c>
      <c r="E140" s="32" t="s">
        <v>47</v>
      </c>
      <c r="F140" s="32" t="s">
        <v>48</v>
      </c>
      <c r="G140" s="33" t="n">
        <v>0.0365046296296296</v>
      </c>
      <c r="H140" s="33" t="n">
        <v>0.00594907407407408</v>
      </c>
      <c r="I140" s="32" t="n">
        <v>84</v>
      </c>
      <c r="J140" s="33" t="n">
        <v>0.0205439814814815</v>
      </c>
      <c r="K140" s="32" t="n">
        <v>144</v>
      </c>
      <c r="L140" s="33" t="n">
        <v>0.0264930555555556</v>
      </c>
      <c r="M140" s="32" t="n">
        <v>134</v>
      </c>
      <c r="N140" s="33" t="n">
        <v>0.0100115740740741</v>
      </c>
      <c r="O140" s="32" t="n">
        <v>148</v>
      </c>
      <c r="P140" s="32"/>
      <c r="Q140" s="32" t="n">
        <v>114</v>
      </c>
      <c r="R140" s="32"/>
      <c r="S140" s="31" t="s">
        <v>53</v>
      </c>
      <c r="T140" s="32" t="n">
        <v>52</v>
      </c>
      <c r="U140" s="32" t="s">
        <v>50</v>
      </c>
      <c r="V140" s="34" t="n">
        <f aca="false">IF(AND($E140=サマリー!$B$6,$I140&lt;&gt;""),H140,"")</f>
        <v>0.00594907407407408</v>
      </c>
      <c r="W140" s="35" t="str">
        <f aca="false">IF(AND($S140=サマリー!$B$8,$I140&lt;&gt;""),H140,"")</f>
        <v/>
      </c>
      <c r="X140" s="34" t="n">
        <f aca="false">IF(AND($E140=サマリー!$B$6,$K140&lt;&gt;""),J140,"")</f>
        <v>0.0205439814814815</v>
      </c>
      <c r="Y140" s="35" t="str">
        <f aca="false">IF(AND($S140=サマリー!$B$8,$K140&lt;&gt;""),J140,"")</f>
        <v/>
      </c>
      <c r="Z140" s="34" t="n">
        <f aca="false">IF(AND($E140=サマリー!$B$6,$O140&lt;&gt;""),N140,"")</f>
        <v>0.0100115740740741</v>
      </c>
      <c r="AA140" s="35" t="str">
        <f aca="false">IF(AND($S140=サマリー!$B$8,$O140&lt;&gt;""),N140,"")</f>
        <v/>
      </c>
    </row>
    <row r="141" customFormat="false" ht="15" hidden="false" customHeight="true" outlineLevel="0" collapsed="false">
      <c r="A141" s="32" t="n">
        <v>140</v>
      </c>
      <c r="B141" s="32" t="n">
        <v>513</v>
      </c>
      <c r="C141" s="32" t="s">
        <v>202</v>
      </c>
      <c r="D141" s="32" t="n">
        <v>60</v>
      </c>
      <c r="E141" s="32" t="s">
        <v>47</v>
      </c>
      <c r="F141" s="32" t="s">
        <v>203</v>
      </c>
      <c r="G141" s="33" t="n">
        <v>0.0365162037037037</v>
      </c>
      <c r="H141" s="33" t="n">
        <v>0.0062037037037037</v>
      </c>
      <c r="I141" s="32" t="n">
        <v>118</v>
      </c>
      <c r="J141" s="33" t="n">
        <v>0.0203935185185185</v>
      </c>
      <c r="K141" s="32" t="n">
        <v>137</v>
      </c>
      <c r="L141" s="33" t="n">
        <v>0.0265972222222222</v>
      </c>
      <c r="M141" s="32" t="n">
        <v>137</v>
      </c>
      <c r="N141" s="33" t="n">
        <v>0.00991898148148148</v>
      </c>
      <c r="O141" s="32" t="n">
        <v>143</v>
      </c>
      <c r="P141" s="32"/>
      <c r="Q141" s="32" t="n">
        <v>115</v>
      </c>
      <c r="R141" s="32"/>
      <c r="S141" s="31" t="s">
        <v>53</v>
      </c>
      <c r="T141" s="32" t="n">
        <v>53</v>
      </c>
      <c r="U141" s="31" t="s">
        <v>67</v>
      </c>
      <c r="V141" s="34" t="n">
        <f aca="false">IF(AND($E141=サマリー!$B$6,$I141&lt;&gt;""),H141,"")</f>
        <v>0.0062037037037037</v>
      </c>
      <c r="W141" s="35" t="str">
        <f aca="false">IF(AND($S141=サマリー!$B$8,$I141&lt;&gt;""),H141,"")</f>
        <v/>
      </c>
      <c r="X141" s="34" t="n">
        <f aca="false">IF(AND($E141=サマリー!$B$6,$K141&lt;&gt;""),J141,"")</f>
        <v>0.0203935185185185</v>
      </c>
      <c r="Y141" s="35" t="str">
        <f aca="false">IF(AND($S141=サマリー!$B$8,$K141&lt;&gt;""),J141,"")</f>
        <v/>
      </c>
      <c r="Z141" s="34" t="n">
        <f aca="false">IF(AND($E141=サマリー!$B$6,$O141&lt;&gt;""),N141,"")</f>
        <v>0.00991898148148148</v>
      </c>
      <c r="AA141" s="35" t="str">
        <f aca="false">IF(AND($S141=サマリー!$B$8,$O141&lt;&gt;""),N141,"")</f>
        <v/>
      </c>
    </row>
    <row r="142" customFormat="false" ht="15" hidden="false" customHeight="true" outlineLevel="0" collapsed="false">
      <c r="A142" s="32" t="n">
        <v>141</v>
      </c>
      <c r="B142" s="32" t="n">
        <v>436</v>
      </c>
      <c r="C142" s="32" t="s">
        <v>204</v>
      </c>
      <c r="D142" s="32" t="n">
        <v>50</v>
      </c>
      <c r="E142" s="32" t="s">
        <v>47</v>
      </c>
      <c r="F142" s="32" t="s">
        <v>48</v>
      </c>
      <c r="G142" s="33" t="n">
        <v>0.0365277777777778</v>
      </c>
      <c r="H142" s="33" t="n">
        <v>0.00697916666666667</v>
      </c>
      <c r="I142" s="32" t="n">
        <v>189</v>
      </c>
      <c r="J142" s="33" t="n">
        <v>0.0210300925925926</v>
      </c>
      <c r="K142" s="32" t="n">
        <v>158</v>
      </c>
      <c r="L142" s="33" t="n">
        <v>0.0280092592592593</v>
      </c>
      <c r="M142" s="32" t="n">
        <v>165</v>
      </c>
      <c r="N142" s="33" t="n">
        <v>0.00851851851851852</v>
      </c>
      <c r="O142" s="32" t="n">
        <v>69</v>
      </c>
      <c r="P142" s="32"/>
      <c r="Q142" s="32" t="n">
        <v>116</v>
      </c>
      <c r="R142" s="32"/>
      <c r="S142" s="31" t="s">
        <v>53</v>
      </c>
      <c r="T142" s="32" t="n">
        <v>54</v>
      </c>
      <c r="U142" s="32" t="s">
        <v>50</v>
      </c>
      <c r="V142" s="34" t="n">
        <f aca="false">IF(AND($E142=サマリー!$B$6,$I142&lt;&gt;""),H142,"")</f>
        <v>0.00697916666666667</v>
      </c>
      <c r="W142" s="35" t="str">
        <f aca="false">IF(AND($S142=サマリー!$B$8,$I142&lt;&gt;""),H142,"")</f>
        <v/>
      </c>
      <c r="X142" s="34" t="n">
        <f aca="false">IF(AND($E142=サマリー!$B$6,$K142&lt;&gt;""),J142,"")</f>
        <v>0.0210300925925926</v>
      </c>
      <c r="Y142" s="35" t="str">
        <f aca="false">IF(AND($S142=サマリー!$B$8,$K142&lt;&gt;""),J142,"")</f>
        <v/>
      </c>
      <c r="Z142" s="34" t="n">
        <f aca="false">IF(AND($E142=サマリー!$B$6,$O142&lt;&gt;""),N142,"")</f>
        <v>0.00851851851851852</v>
      </c>
      <c r="AA142" s="35" t="str">
        <f aca="false">IF(AND($S142=サマリー!$B$8,$O142&lt;&gt;""),N142,"")</f>
        <v/>
      </c>
    </row>
    <row r="143" customFormat="false" ht="15" hidden="false" customHeight="true" outlineLevel="0" collapsed="false">
      <c r="A143" s="32" t="n">
        <v>142</v>
      </c>
      <c r="B143" s="32" t="n">
        <v>213</v>
      </c>
      <c r="C143" s="32" t="s">
        <v>205</v>
      </c>
      <c r="D143" s="32" t="n">
        <v>65</v>
      </c>
      <c r="E143" s="32" t="s">
        <v>47</v>
      </c>
      <c r="F143" s="32" t="s">
        <v>48</v>
      </c>
      <c r="G143" s="33" t="n">
        <v>0.0365625</v>
      </c>
      <c r="H143" s="33" t="n">
        <v>0.00767361111111111</v>
      </c>
      <c r="I143" s="32" t="n">
        <v>224</v>
      </c>
      <c r="J143" s="33" t="n">
        <v>0.0197106481481482</v>
      </c>
      <c r="K143" s="32" t="n">
        <v>119</v>
      </c>
      <c r="L143" s="33" t="n">
        <v>0.0273842592592593</v>
      </c>
      <c r="M143" s="32" t="n">
        <v>147</v>
      </c>
      <c r="N143" s="33" t="n">
        <v>0.00917824074074074</v>
      </c>
      <c r="O143" s="32" t="n">
        <v>108</v>
      </c>
      <c r="P143" s="32"/>
      <c r="Q143" s="32" t="n">
        <v>117</v>
      </c>
      <c r="R143" s="32"/>
      <c r="S143" s="31" t="s">
        <v>53</v>
      </c>
      <c r="T143" s="32" t="n">
        <v>55</v>
      </c>
      <c r="U143" s="32" t="s">
        <v>50</v>
      </c>
      <c r="V143" s="34" t="n">
        <f aca="false">IF(AND($E143=サマリー!$B$6,$I143&lt;&gt;""),H143,"")</f>
        <v>0.00767361111111111</v>
      </c>
      <c r="W143" s="35" t="str">
        <f aca="false">IF(AND($S143=サマリー!$B$8,$I143&lt;&gt;""),H143,"")</f>
        <v/>
      </c>
      <c r="X143" s="34" t="n">
        <f aca="false">IF(AND($E143=サマリー!$B$6,$K143&lt;&gt;""),J143,"")</f>
        <v>0.0197106481481482</v>
      </c>
      <c r="Y143" s="35" t="str">
        <f aca="false">IF(AND($S143=サマリー!$B$8,$K143&lt;&gt;""),J143,"")</f>
        <v/>
      </c>
      <c r="Z143" s="34" t="n">
        <f aca="false">IF(AND($E143=サマリー!$B$6,$O143&lt;&gt;""),N143,"")</f>
        <v>0.00917824074074074</v>
      </c>
      <c r="AA143" s="35" t="str">
        <f aca="false">IF(AND($S143=サマリー!$B$8,$O143&lt;&gt;""),N143,"")</f>
        <v/>
      </c>
    </row>
    <row r="144" customFormat="false" ht="15" hidden="false" customHeight="true" outlineLevel="0" collapsed="false">
      <c r="A144" s="32" t="n">
        <v>143</v>
      </c>
      <c r="B144" s="32" t="n">
        <v>358</v>
      </c>
      <c r="C144" s="32" t="s">
        <v>206</v>
      </c>
      <c r="D144" s="32" t="n">
        <v>57</v>
      </c>
      <c r="E144" s="32" t="s">
        <v>47</v>
      </c>
      <c r="F144" s="32" t="s">
        <v>48</v>
      </c>
      <c r="G144" s="33" t="n">
        <v>0.0365972222222222</v>
      </c>
      <c r="H144" s="33" t="n">
        <v>0.00645833333333333</v>
      </c>
      <c r="I144" s="32" t="n">
        <v>146</v>
      </c>
      <c r="J144" s="33" t="n">
        <v>0.0197337962962963</v>
      </c>
      <c r="K144" s="32" t="n">
        <v>120</v>
      </c>
      <c r="L144" s="33" t="n">
        <v>0.0261921296296296</v>
      </c>
      <c r="M144" s="32" t="n">
        <v>126</v>
      </c>
      <c r="N144" s="33" t="n">
        <v>0.0104050925925926</v>
      </c>
      <c r="O144" s="32" t="n">
        <v>171</v>
      </c>
      <c r="P144" s="32"/>
      <c r="Q144" s="32" t="n">
        <v>118</v>
      </c>
      <c r="R144" s="32"/>
      <c r="S144" s="31" t="s">
        <v>53</v>
      </c>
      <c r="T144" s="32" t="n">
        <v>56</v>
      </c>
      <c r="U144" s="32" t="s">
        <v>50</v>
      </c>
      <c r="V144" s="34" t="n">
        <f aca="false">IF(AND($E144=サマリー!$B$6,$I144&lt;&gt;""),H144,"")</f>
        <v>0.00645833333333333</v>
      </c>
      <c r="W144" s="35" t="str">
        <f aca="false">IF(AND($S144=サマリー!$B$8,$I144&lt;&gt;""),H144,"")</f>
        <v/>
      </c>
      <c r="X144" s="34" t="n">
        <f aca="false">IF(AND($E144=サマリー!$B$6,$K144&lt;&gt;""),J144,"")</f>
        <v>0.0197337962962963</v>
      </c>
      <c r="Y144" s="35" t="str">
        <f aca="false">IF(AND($S144=サマリー!$B$8,$K144&lt;&gt;""),J144,"")</f>
        <v/>
      </c>
      <c r="Z144" s="34" t="n">
        <f aca="false">IF(AND($E144=サマリー!$B$6,$O144&lt;&gt;""),N144,"")</f>
        <v>0.0104050925925926</v>
      </c>
      <c r="AA144" s="35" t="str">
        <f aca="false">IF(AND($S144=サマリー!$B$8,$O144&lt;&gt;""),N144,"")</f>
        <v/>
      </c>
    </row>
    <row r="145" customFormat="false" ht="15" hidden="false" customHeight="true" outlineLevel="0" collapsed="false">
      <c r="A145" s="32" t="n">
        <v>144</v>
      </c>
      <c r="B145" s="32" t="n">
        <v>348</v>
      </c>
      <c r="C145" s="32" t="s">
        <v>207</v>
      </c>
      <c r="D145" s="32" t="n">
        <v>53</v>
      </c>
      <c r="E145" s="32" t="s">
        <v>47</v>
      </c>
      <c r="F145" s="32" t="s">
        <v>48</v>
      </c>
      <c r="G145" s="33" t="n">
        <v>0.036724537037037</v>
      </c>
      <c r="H145" s="33" t="n">
        <v>0.00804398148148148</v>
      </c>
      <c r="I145" s="32" t="n">
        <v>238</v>
      </c>
      <c r="J145" s="33" t="n">
        <v>0.0200810185185185</v>
      </c>
      <c r="K145" s="32" t="n">
        <v>130</v>
      </c>
      <c r="L145" s="33" t="n">
        <v>0.028125</v>
      </c>
      <c r="M145" s="32" t="n">
        <v>169</v>
      </c>
      <c r="N145" s="33" t="n">
        <v>0.00859953703703704</v>
      </c>
      <c r="O145" s="32" t="n">
        <v>72</v>
      </c>
      <c r="P145" s="32"/>
      <c r="Q145" s="32" t="n">
        <v>119</v>
      </c>
      <c r="R145" s="32"/>
      <c r="S145" s="31" t="s">
        <v>53</v>
      </c>
      <c r="T145" s="32" t="n">
        <v>57</v>
      </c>
      <c r="U145" s="32" t="s">
        <v>50</v>
      </c>
      <c r="V145" s="34" t="n">
        <f aca="false">IF(AND($E145=サマリー!$B$6,$I145&lt;&gt;""),H145,"")</f>
        <v>0.00804398148148148</v>
      </c>
      <c r="W145" s="35" t="str">
        <f aca="false">IF(AND($S145=サマリー!$B$8,$I145&lt;&gt;""),H145,"")</f>
        <v/>
      </c>
      <c r="X145" s="34" t="n">
        <f aca="false">IF(AND($E145=サマリー!$B$6,$K145&lt;&gt;""),J145,"")</f>
        <v>0.0200810185185185</v>
      </c>
      <c r="Y145" s="35" t="str">
        <f aca="false">IF(AND($S145=サマリー!$B$8,$K145&lt;&gt;""),J145,"")</f>
        <v/>
      </c>
      <c r="Z145" s="34" t="n">
        <f aca="false">IF(AND($E145=サマリー!$B$6,$O145&lt;&gt;""),N145,"")</f>
        <v>0.00859953703703704</v>
      </c>
      <c r="AA145" s="35" t="str">
        <f aca="false">IF(AND($S145=サマリー!$B$8,$O145&lt;&gt;""),N145,"")</f>
        <v/>
      </c>
    </row>
    <row r="146" customFormat="false" ht="15" hidden="false" customHeight="true" outlineLevel="0" collapsed="false">
      <c r="A146" s="32" t="n">
        <v>145</v>
      </c>
      <c r="B146" s="32" t="n">
        <v>539</v>
      </c>
      <c r="C146" s="32" t="s">
        <v>208</v>
      </c>
      <c r="D146" s="32" t="n">
        <v>18</v>
      </c>
      <c r="E146" s="32" t="s">
        <v>47</v>
      </c>
      <c r="F146" s="32" t="s">
        <v>48</v>
      </c>
      <c r="G146" s="33" t="n">
        <v>0.0367361111111111</v>
      </c>
      <c r="H146" s="33" t="n">
        <v>0.00631944444444444</v>
      </c>
      <c r="I146" s="32" t="n">
        <v>134</v>
      </c>
      <c r="J146" s="33" t="n">
        <v>0.0197569444444445</v>
      </c>
      <c r="K146" s="32" t="n">
        <v>122</v>
      </c>
      <c r="L146" s="33" t="n">
        <v>0.0260763888888889</v>
      </c>
      <c r="M146" s="32" t="n">
        <v>122</v>
      </c>
      <c r="N146" s="33" t="n">
        <v>0.0106597222222222</v>
      </c>
      <c r="O146" s="32" t="n">
        <v>182</v>
      </c>
      <c r="P146" s="32"/>
      <c r="Q146" s="32" t="n">
        <v>120</v>
      </c>
      <c r="R146" s="32"/>
      <c r="S146" s="31" t="s">
        <v>72</v>
      </c>
      <c r="T146" s="32" t="n">
        <v>13</v>
      </c>
      <c r="U146" s="32" t="s">
        <v>88</v>
      </c>
      <c r="V146" s="34" t="n">
        <f aca="false">IF(AND($E146=サマリー!$B$6,$I146&lt;&gt;""),H146,"")</f>
        <v>0.00631944444444444</v>
      </c>
      <c r="W146" s="35" t="str">
        <f aca="false">IF(AND($S146=サマリー!$B$8,$I146&lt;&gt;""),H146,"")</f>
        <v/>
      </c>
      <c r="X146" s="34" t="n">
        <f aca="false">IF(AND($E146=サマリー!$B$6,$K146&lt;&gt;""),J146,"")</f>
        <v>0.0197569444444445</v>
      </c>
      <c r="Y146" s="35" t="str">
        <f aca="false">IF(AND($S146=サマリー!$B$8,$K146&lt;&gt;""),J146,"")</f>
        <v/>
      </c>
      <c r="Z146" s="34" t="n">
        <f aca="false">IF(AND($E146=サマリー!$B$6,$O146&lt;&gt;""),N146,"")</f>
        <v>0.0106597222222222</v>
      </c>
      <c r="AA146" s="35" t="str">
        <f aca="false">IF(AND($S146=サマリー!$B$8,$O146&lt;&gt;""),N146,"")</f>
        <v/>
      </c>
    </row>
    <row r="147" customFormat="false" ht="15" hidden="false" customHeight="true" outlineLevel="0" collapsed="false">
      <c r="A147" s="32" t="n">
        <v>146</v>
      </c>
      <c r="B147" s="32" t="n">
        <v>108</v>
      </c>
      <c r="C147" s="32" t="s">
        <v>209</v>
      </c>
      <c r="D147" s="32" t="n">
        <v>55</v>
      </c>
      <c r="E147" s="32" t="s">
        <v>47</v>
      </c>
      <c r="F147" s="32" t="s">
        <v>103</v>
      </c>
      <c r="G147" s="33" t="n">
        <v>0.0367361111111111</v>
      </c>
      <c r="H147" s="33" t="n">
        <v>0.00509259259259259</v>
      </c>
      <c r="I147" s="32" t="n">
        <v>36</v>
      </c>
      <c r="J147" s="33" t="n">
        <v>0.02</v>
      </c>
      <c r="K147" s="32" t="n">
        <v>128</v>
      </c>
      <c r="L147" s="33" t="n">
        <v>0.0250925925925926</v>
      </c>
      <c r="M147" s="32" t="n">
        <v>92</v>
      </c>
      <c r="N147" s="33" t="n">
        <v>0.0116435185185185</v>
      </c>
      <c r="O147" s="32" t="n">
        <v>212</v>
      </c>
      <c r="P147" s="32"/>
      <c r="Q147" s="32" t="n">
        <v>121</v>
      </c>
      <c r="R147" s="32"/>
      <c r="S147" s="31" t="s">
        <v>53</v>
      </c>
      <c r="T147" s="32" t="n">
        <v>58</v>
      </c>
      <c r="U147" s="32" t="s">
        <v>50</v>
      </c>
      <c r="V147" s="34" t="n">
        <f aca="false">IF(AND($E147=サマリー!$B$6,$I147&lt;&gt;""),H147,"")</f>
        <v>0.00509259259259259</v>
      </c>
      <c r="W147" s="35" t="str">
        <f aca="false">IF(AND($S147=サマリー!$B$8,$I147&lt;&gt;""),H147,"")</f>
        <v/>
      </c>
      <c r="X147" s="34" t="n">
        <f aca="false">IF(AND($E147=サマリー!$B$6,$K147&lt;&gt;""),J147,"")</f>
        <v>0.02</v>
      </c>
      <c r="Y147" s="35" t="str">
        <f aca="false">IF(AND($S147=サマリー!$B$8,$K147&lt;&gt;""),J147,"")</f>
        <v/>
      </c>
      <c r="Z147" s="34" t="n">
        <f aca="false">IF(AND($E147=サマリー!$B$6,$O147&lt;&gt;""),N147,"")</f>
        <v>0.0116435185185185</v>
      </c>
      <c r="AA147" s="35" t="str">
        <f aca="false">IF(AND($S147=サマリー!$B$8,$O147&lt;&gt;""),N147,"")</f>
        <v/>
      </c>
    </row>
    <row r="148" customFormat="false" ht="15" hidden="false" customHeight="true" outlineLevel="0" collapsed="false">
      <c r="A148" s="32" t="n">
        <v>147</v>
      </c>
      <c r="B148" s="32" t="n">
        <v>444</v>
      </c>
      <c r="C148" s="32" t="s">
        <v>210</v>
      </c>
      <c r="D148" s="32" t="n">
        <v>46</v>
      </c>
      <c r="E148" s="32" t="s">
        <v>47</v>
      </c>
      <c r="F148" s="32" t="s">
        <v>69</v>
      </c>
      <c r="G148" s="33" t="n">
        <v>0.0367592592592593</v>
      </c>
      <c r="H148" s="33" t="n">
        <v>0.00659722222222222</v>
      </c>
      <c r="I148" s="32" t="n">
        <v>157</v>
      </c>
      <c r="J148" s="33" t="n">
        <v>0.0191550925925926</v>
      </c>
      <c r="K148" s="32" t="n">
        <v>105</v>
      </c>
      <c r="L148" s="33" t="n">
        <v>0.0257523148148148</v>
      </c>
      <c r="M148" s="32" t="n">
        <v>117</v>
      </c>
      <c r="N148" s="33" t="n">
        <v>0.0110069444444444</v>
      </c>
      <c r="O148" s="32" t="n">
        <v>193</v>
      </c>
      <c r="P148" s="32"/>
      <c r="Q148" s="32" t="n">
        <v>122</v>
      </c>
      <c r="R148" s="32"/>
      <c r="S148" s="31" t="s">
        <v>49</v>
      </c>
      <c r="T148" s="32" t="n">
        <v>46</v>
      </c>
      <c r="U148" s="32" t="s">
        <v>50</v>
      </c>
      <c r="V148" s="34" t="n">
        <f aca="false">IF(AND($E148=サマリー!$B$6,$I148&lt;&gt;""),H148,"")</f>
        <v>0.00659722222222222</v>
      </c>
      <c r="W148" s="34" t="n">
        <f aca="false">IF(AND($S148=サマリー!$B$8,$I148&lt;&gt;""),H148,"")</f>
        <v>0.00659722222222222</v>
      </c>
      <c r="X148" s="34" t="n">
        <f aca="false">IF(AND($E148=サマリー!$B$6,$K148&lt;&gt;""),J148,"")</f>
        <v>0.0191550925925926</v>
      </c>
      <c r="Y148" s="34" t="n">
        <f aca="false">IF(AND($S148=サマリー!$B$8,$K148&lt;&gt;""),J148,"")</f>
        <v>0.0191550925925926</v>
      </c>
      <c r="Z148" s="34" t="n">
        <f aca="false">IF(AND($E148=サマリー!$B$6,$O148&lt;&gt;""),N148,"")</f>
        <v>0.0110069444444444</v>
      </c>
      <c r="AA148" s="34" t="n">
        <f aca="false">IF(AND($S148=サマリー!$B$8,$O148&lt;&gt;""),N148,"")</f>
        <v>0.0110069444444444</v>
      </c>
    </row>
    <row r="149" customFormat="false" ht="15" hidden="false" customHeight="true" outlineLevel="0" collapsed="false">
      <c r="A149" s="32" t="n">
        <v>148</v>
      </c>
      <c r="B149" s="32" t="n">
        <v>439</v>
      </c>
      <c r="C149" s="32" t="s">
        <v>211</v>
      </c>
      <c r="D149" s="32" t="n">
        <v>60</v>
      </c>
      <c r="E149" s="32" t="s">
        <v>47</v>
      </c>
      <c r="F149" s="32" t="s">
        <v>48</v>
      </c>
      <c r="G149" s="33" t="n">
        <v>0.0370601851851852</v>
      </c>
      <c r="H149" s="33" t="n">
        <v>0.00752314814814815</v>
      </c>
      <c r="I149" s="32" t="n">
        <v>218</v>
      </c>
      <c r="J149" s="33" t="n">
        <v>0.0202083333333333</v>
      </c>
      <c r="K149" s="32" t="n">
        <v>133</v>
      </c>
      <c r="L149" s="33" t="n">
        <v>0.0277314814814815</v>
      </c>
      <c r="M149" s="32" t="n">
        <v>157</v>
      </c>
      <c r="N149" s="33" t="n">
        <v>0.0093287037037037</v>
      </c>
      <c r="O149" s="32" t="n">
        <v>118</v>
      </c>
      <c r="P149" s="32"/>
      <c r="Q149" s="32" t="n">
        <v>123</v>
      </c>
      <c r="R149" s="32"/>
      <c r="S149" s="31" t="s">
        <v>53</v>
      </c>
      <c r="T149" s="32" t="n">
        <v>59</v>
      </c>
      <c r="U149" s="32" t="s">
        <v>50</v>
      </c>
      <c r="V149" s="34" t="n">
        <f aca="false">IF(AND($E149=サマリー!$B$6,$I149&lt;&gt;""),H149,"")</f>
        <v>0.00752314814814815</v>
      </c>
      <c r="W149" s="35" t="str">
        <f aca="false">IF(AND($S149=サマリー!$B$8,$I149&lt;&gt;""),H149,"")</f>
        <v/>
      </c>
      <c r="X149" s="34" t="n">
        <f aca="false">IF(AND($E149=サマリー!$B$6,$K149&lt;&gt;""),J149,"")</f>
        <v>0.0202083333333333</v>
      </c>
      <c r="Y149" s="35" t="str">
        <f aca="false">IF(AND($S149=サマリー!$B$8,$K149&lt;&gt;""),J149,"")</f>
        <v/>
      </c>
      <c r="Z149" s="34" t="n">
        <f aca="false">IF(AND($E149=サマリー!$B$6,$O149&lt;&gt;""),N149,"")</f>
        <v>0.0093287037037037</v>
      </c>
      <c r="AA149" s="35" t="str">
        <f aca="false">IF(AND($S149=サマリー!$B$8,$O149&lt;&gt;""),N149,"")</f>
        <v/>
      </c>
    </row>
    <row r="150" customFormat="false" ht="15" hidden="false" customHeight="true" outlineLevel="0" collapsed="false">
      <c r="A150" s="32" t="n">
        <v>149</v>
      </c>
      <c r="B150" s="32" t="n">
        <v>521</v>
      </c>
      <c r="C150" s="32" t="s">
        <v>212</v>
      </c>
      <c r="D150" s="32" t="n">
        <v>49</v>
      </c>
      <c r="E150" s="32" t="s">
        <v>47</v>
      </c>
      <c r="F150" s="32" t="s">
        <v>48</v>
      </c>
      <c r="G150" s="33" t="n">
        <v>0.0370717592592593</v>
      </c>
      <c r="H150" s="33" t="n">
        <v>0.00600694444444444</v>
      </c>
      <c r="I150" s="32" t="n">
        <v>94</v>
      </c>
      <c r="J150" s="33" t="n">
        <v>0.022962962962963</v>
      </c>
      <c r="K150" s="32" t="n">
        <v>210</v>
      </c>
      <c r="L150" s="33" t="n">
        <v>0.0289699074074074</v>
      </c>
      <c r="M150" s="32" t="n">
        <v>187</v>
      </c>
      <c r="N150" s="33" t="n">
        <v>0.00810185185185185</v>
      </c>
      <c r="O150" s="32" t="n">
        <v>44</v>
      </c>
      <c r="P150" s="32"/>
      <c r="Q150" s="32" t="n">
        <v>124</v>
      </c>
      <c r="R150" s="32"/>
      <c r="S150" s="31" t="s">
        <v>49</v>
      </c>
      <c r="T150" s="32" t="n">
        <v>47</v>
      </c>
      <c r="U150" s="32" t="s">
        <v>88</v>
      </c>
      <c r="V150" s="34" t="n">
        <f aca="false">IF(AND($E150=サマリー!$B$6,$I150&lt;&gt;""),H150,"")</f>
        <v>0.00600694444444444</v>
      </c>
      <c r="W150" s="34" t="n">
        <f aca="false">IF(AND($S150=サマリー!$B$8,$I150&lt;&gt;""),H150,"")</f>
        <v>0.00600694444444444</v>
      </c>
      <c r="X150" s="34" t="n">
        <f aca="false">IF(AND($E150=サマリー!$B$6,$K150&lt;&gt;""),J150,"")</f>
        <v>0.022962962962963</v>
      </c>
      <c r="Y150" s="34" t="n">
        <f aca="false">IF(AND($S150=サマリー!$B$8,$K150&lt;&gt;""),J150,"")</f>
        <v>0.022962962962963</v>
      </c>
      <c r="Z150" s="34" t="n">
        <f aca="false">IF(AND($E150=サマリー!$B$6,$O150&lt;&gt;""),N150,"")</f>
        <v>0.00810185185185185</v>
      </c>
      <c r="AA150" s="34" t="n">
        <f aca="false">IF(AND($S150=サマリー!$B$8,$O150&lt;&gt;""),N150,"")</f>
        <v>0.00810185185185185</v>
      </c>
    </row>
    <row r="151" customFormat="false" ht="15" hidden="false" customHeight="true" outlineLevel="0" collapsed="false">
      <c r="A151" s="32" t="n">
        <v>150</v>
      </c>
      <c r="B151" s="32" t="n">
        <v>446</v>
      </c>
      <c r="C151" s="32" t="s">
        <v>213</v>
      </c>
      <c r="D151" s="32" t="n">
        <v>46</v>
      </c>
      <c r="E151" s="32" t="s">
        <v>47</v>
      </c>
      <c r="F151" s="32" t="s">
        <v>48</v>
      </c>
      <c r="G151" s="33" t="n">
        <v>0.0372916666666667</v>
      </c>
      <c r="H151" s="33" t="n">
        <v>0.00721064814814815</v>
      </c>
      <c r="I151" s="32" t="n">
        <v>205</v>
      </c>
      <c r="J151" s="33" t="n">
        <v>0.0209143518518519</v>
      </c>
      <c r="K151" s="32" t="n">
        <v>153</v>
      </c>
      <c r="L151" s="33" t="n">
        <v>0.028125</v>
      </c>
      <c r="M151" s="32" t="n">
        <v>170</v>
      </c>
      <c r="N151" s="33" t="n">
        <v>0.00916666666666667</v>
      </c>
      <c r="O151" s="32" t="n">
        <v>107</v>
      </c>
      <c r="P151" s="32"/>
      <c r="Q151" s="32" t="n">
        <v>125</v>
      </c>
      <c r="R151" s="32"/>
      <c r="S151" s="31" t="s">
        <v>49</v>
      </c>
      <c r="T151" s="32" t="n">
        <v>48</v>
      </c>
      <c r="U151" s="32" t="s">
        <v>50</v>
      </c>
      <c r="V151" s="34" t="n">
        <f aca="false">IF(AND($E151=サマリー!$B$6,$I151&lt;&gt;""),H151,"")</f>
        <v>0.00721064814814815</v>
      </c>
      <c r="W151" s="34" t="n">
        <f aca="false">IF(AND($S151=サマリー!$B$8,$I151&lt;&gt;""),H151,"")</f>
        <v>0.00721064814814815</v>
      </c>
      <c r="X151" s="34" t="n">
        <f aca="false">IF(AND($E151=サマリー!$B$6,$K151&lt;&gt;""),J151,"")</f>
        <v>0.0209143518518519</v>
      </c>
      <c r="Y151" s="34" t="n">
        <f aca="false">IF(AND($S151=サマリー!$B$8,$K151&lt;&gt;""),J151,"")</f>
        <v>0.0209143518518519</v>
      </c>
      <c r="Z151" s="34" t="n">
        <f aca="false">IF(AND($E151=サマリー!$B$6,$O151&lt;&gt;""),N151,"")</f>
        <v>0.00916666666666667</v>
      </c>
      <c r="AA151" s="34" t="n">
        <f aca="false">IF(AND($S151=サマリー!$B$8,$O151&lt;&gt;""),N151,"")</f>
        <v>0.00916666666666667</v>
      </c>
    </row>
    <row r="152" customFormat="false" ht="15" hidden="false" customHeight="true" outlineLevel="0" collapsed="false">
      <c r="A152" s="32" t="n">
        <v>151</v>
      </c>
      <c r="B152" s="32" t="n">
        <v>357</v>
      </c>
      <c r="C152" s="32" t="s">
        <v>214</v>
      </c>
      <c r="D152" s="32" t="n">
        <v>27</v>
      </c>
      <c r="E152" s="32" t="s">
        <v>47</v>
      </c>
      <c r="F152" s="32" t="s">
        <v>182</v>
      </c>
      <c r="G152" s="33" t="n">
        <v>0.0373611111111111</v>
      </c>
      <c r="H152" s="33" t="n">
        <v>0.00648148148148148</v>
      </c>
      <c r="I152" s="32" t="n">
        <v>150</v>
      </c>
      <c r="J152" s="33" t="n">
        <v>0.0214814814814815</v>
      </c>
      <c r="K152" s="32" t="n">
        <v>171</v>
      </c>
      <c r="L152" s="33" t="n">
        <v>0.027962962962963</v>
      </c>
      <c r="M152" s="32" t="n">
        <v>161</v>
      </c>
      <c r="N152" s="33" t="n">
        <v>0.00939814814814815</v>
      </c>
      <c r="O152" s="32" t="n">
        <v>122</v>
      </c>
      <c r="P152" s="32"/>
      <c r="Q152" s="32" t="n">
        <v>126</v>
      </c>
      <c r="R152" s="32"/>
      <c r="S152" s="31" t="s">
        <v>72</v>
      </c>
      <c r="T152" s="32" t="n">
        <v>14</v>
      </c>
      <c r="U152" s="32" t="s">
        <v>50</v>
      </c>
      <c r="V152" s="34" t="n">
        <f aca="false">IF(AND($E152=サマリー!$B$6,$I152&lt;&gt;""),H152,"")</f>
        <v>0.00648148148148148</v>
      </c>
      <c r="W152" s="35" t="str">
        <f aca="false">IF(AND($S152=サマリー!$B$8,$I152&lt;&gt;""),H152,"")</f>
        <v/>
      </c>
      <c r="X152" s="34" t="n">
        <f aca="false">IF(AND($E152=サマリー!$B$6,$K152&lt;&gt;""),J152,"")</f>
        <v>0.0214814814814815</v>
      </c>
      <c r="Y152" s="35" t="str">
        <f aca="false">IF(AND($S152=サマリー!$B$8,$K152&lt;&gt;""),J152,"")</f>
        <v/>
      </c>
      <c r="Z152" s="34" t="n">
        <f aca="false">IF(AND($E152=サマリー!$B$6,$O152&lt;&gt;""),N152,"")</f>
        <v>0.00939814814814815</v>
      </c>
      <c r="AA152" s="35" t="str">
        <f aca="false">IF(AND($S152=サマリー!$B$8,$O152&lt;&gt;""),N152,"")</f>
        <v/>
      </c>
    </row>
    <row r="153" customFormat="false" ht="15" hidden="false" customHeight="true" outlineLevel="0" collapsed="false">
      <c r="A153" s="32" t="n">
        <v>152</v>
      </c>
      <c r="B153" s="32" t="n">
        <v>202</v>
      </c>
      <c r="C153" s="32" t="s">
        <v>215</v>
      </c>
      <c r="D153" s="32" t="n">
        <v>64</v>
      </c>
      <c r="E153" s="32" t="s">
        <v>47</v>
      </c>
      <c r="F153" s="32" t="s">
        <v>48</v>
      </c>
      <c r="G153" s="33" t="n">
        <v>0.0373842592592593</v>
      </c>
      <c r="H153" s="33" t="n">
        <v>0.00613425925925926</v>
      </c>
      <c r="I153" s="32" t="n">
        <v>110</v>
      </c>
      <c r="J153" s="33" t="n">
        <v>0.0210416666666667</v>
      </c>
      <c r="K153" s="32" t="n">
        <v>160</v>
      </c>
      <c r="L153" s="33" t="n">
        <v>0.0271759259259259</v>
      </c>
      <c r="M153" s="32" t="n">
        <v>143</v>
      </c>
      <c r="N153" s="33" t="n">
        <v>0.0102083333333333</v>
      </c>
      <c r="O153" s="32" t="n">
        <v>159</v>
      </c>
      <c r="P153" s="32"/>
      <c r="Q153" s="32" t="n">
        <v>127</v>
      </c>
      <c r="R153" s="32"/>
      <c r="S153" s="31" t="s">
        <v>53</v>
      </c>
      <c r="T153" s="32" t="n">
        <v>60</v>
      </c>
      <c r="U153" s="32" t="s">
        <v>50</v>
      </c>
      <c r="V153" s="34" t="n">
        <f aca="false">IF(AND($E153=サマリー!$B$6,$I153&lt;&gt;""),H153,"")</f>
        <v>0.00613425925925926</v>
      </c>
      <c r="W153" s="35" t="str">
        <f aca="false">IF(AND($S153=サマリー!$B$8,$I153&lt;&gt;""),H153,"")</f>
        <v/>
      </c>
      <c r="X153" s="34" t="n">
        <f aca="false">IF(AND($E153=サマリー!$B$6,$K153&lt;&gt;""),J153,"")</f>
        <v>0.0210416666666667</v>
      </c>
      <c r="Y153" s="35" t="str">
        <f aca="false">IF(AND($S153=サマリー!$B$8,$K153&lt;&gt;""),J153,"")</f>
        <v/>
      </c>
      <c r="Z153" s="34" t="n">
        <f aca="false">IF(AND($E153=サマリー!$B$6,$O153&lt;&gt;""),N153,"")</f>
        <v>0.0102083333333333</v>
      </c>
      <c r="AA153" s="35" t="str">
        <f aca="false">IF(AND($S153=サマリー!$B$8,$O153&lt;&gt;""),N153,"")</f>
        <v/>
      </c>
    </row>
    <row r="154" customFormat="false" ht="15" hidden="false" customHeight="true" outlineLevel="0" collapsed="false">
      <c r="A154" s="32" t="n">
        <v>153</v>
      </c>
      <c r="B154" s="32" t="n">
        <v>338</v>
      </c>
      <c r="C154" s="32" t="s">
        <v>216</v>
      </c>
      <c r="D154" s="32" t="n">
        <v>38</v>
      </c>
      <c r="E154" s="32" t="s">
        <v>47</v>
      </c>
      <c r="F154" s="32" t="s">
        <v>48</v>
      </c>
      <c r="G154" s="33" t="n">
        <v>0.0374074074074074</v>
      </c>
      <c r="H154" s="33" t="n">
        <v>0.00537037037037037</v>
      </c>
      <c r="I154" s="32" t="n">
        <v>51</v>
      </c>
      <c r="J154" s="33" t="n">
        <v>0.0203125</v>
      </c>
      <c r="K154" s="32" t="n">
        <v>135</v>
      </c>
      <c r="L154" s="33" t="n">
        <v>0.0256828703703704</v>
      </c>
      <c r="M154" s="32" t="n">
        <v>115</v>
      </c>
      <c r="N154" s="33" t="n">
        <v>0.011724537037037</v>
      </c>
      <c r="O154" s="32" t="n">
        <v>216</v>
      </c>
      <c r="P154" s="32"/>
      <c r="Q154" s="32" t="n">
        <v>128</v>
      </c>
      <c r="R154" s="32"/>
      <c r="S154" s="31" t="s">
        <v>49</v>
      </c>
      <c r="T154" s="32" t="n">
        <v>49</v>
      </c>
      <c r="U154" s="32" t="s">
        <v>50</v>
      </c>
      <c r="V154" s="34" t="n">
        <f aca="false">IF(AND($E154=サマリー!$B$6,$I154&lt;&gt;""),H154,"")</f>
        <v>0.00537037037037037</v>
      </c>
      <c r="W154" s="34" t="n">
        <f aca="false">IF(AND($S154=サマリー!$B$8,$I154&lt;&gt;""),H154,"")</f>
        <v>0.00537037037037037</v>
      </c>
      <c r="X154" s="34" t="n">
        <f aca="false">IF(AND($E154=サマリー!$B$6,$K154&lt;&gt;""),J154,"")</f>
        <v>0.0203125</v>
      </c>
      <c r="Y154" s="34" t="n">
        <f aca="false">IF(AND($S154=サマリー!$B$8,$K154&lt;&gt;""),J154,"")</f>
        <v>0.0203125</v>
      </c>
      <c r="Z154" s="34" t="n">
        <f aca="false">IF(AND($E154=サマリー!$B$6,$O154&lt;&gt;""),N154,"")</f>
        <v>0.011724537037037</v>
      </c>
      <c r="AA154" s="34" t="n">
        <f aca="false">IF(AND($S154=サマリー!$B$8,$O154&lt;&gt;""),N154,"")</f>
        <v>0.011724537037037</v>
      </c>
    </row>
    <row r="155" customFormat="false" ht="15" hidden="false" customHeight="true" outlineLevel="0" collapsed="false">
      <c r="A155" s="32" t="n">
        <v>154</v>
      </c>
      <c r="B155" s="32" t="n">
        <v>344</v>
      </c>
      <c r="C155" s="32" t="s">
        <v>217</v>
      </c>
      <c r="D155" s="32" t="n">
        <v>61</v>
      </c>
      <c r="E155" s="32" t="s">
        <v>47</v>
      </c>
      <c r="F155" s="32" t="s">
        <v>48</v>
      </c>
      <c r="G155" s="33" t="n">
        <v>0.0374652777777778</v>
      </c>
      <c r="H155" s="33" t="n">
        <v>0.00775462962962963</v>
      </c>
      <c r="I155" s="32" t="n">
        <v>228</v>
      </c>
      <c r="J155" s="33" t="n">
        <v>0.0188310185185185</v>
      </c>
      <c r="K155" s="32" t="n">
        <v>94</v>
      </c>
      <c r="L155" s="33" t="n">
        <v>0.0265856481481482</v>
      </c>
      <c r="M155" s="32" t="n">
        <v>136</v>
      </c>
      <c r="N155" s="33" t="n">
        <v>0.0108796296296296</v>
      </c>
      <c r="O155" s="32" t="n">
        <v>188</v>
      </c>
      <c r="P155" s="32"/>
      <c r="Q155" s="32" t="n">
        <v>129</v>
      </c>
      <c r="R155" s="32"/>
      <c r="S155" s="31" t="s">
        <v>53</v>
      </c>
      <c r="T155" s="32" t="n">
        <v>61</v>
      </c>
      <c r="U155" s="32" t="s">
        <v>50</v>
      </c>
      <c r="V155" s="34" t="n">
        <f aca="false">IF(AND($E155=サマリー!$B$6,$I155&lt;&gt;""),H155,"")</f>
        <v>0.00775462962962963</v>
      </c>
      <c r="W155" s="35" t="str">
        <f aca="false">IF(AND($S155=サマリー!$B$8,$I155&lt;&gt;""),H155,"")</f>
        <v/>
      </c>
      <c r="X155" s="34" t="n">
        <f aca="false">IF(AND($E155=サマリー!$B$6,$K155&lt;&gt;""),J155,"")</f>
        <v>0.0188310185185185</v>
      </c>
      <c r="Y155" s="35" t="str">
        <f aca="false">IF(AND($S155=サマリー!$B$8,$K155&lt;&gt;""),J155,"")</f>
        <v/>
      </c>
      <c r="Z155" s="34" t="n">
        <f aca="false">IF(AND($E155=サマリー!$B$6,$O155&lt;&gt;""),N155,"")</f>
        <v>0.0108796296296296</v>
      </c>
      <c r="AA155" s="35" t="str">
        <f aca="false">IF(AND($S155=サマリー!$B$8,$O155&lt;&gt;""),N155,"")</f>
        <v/>
      </c>
    </row>
    <row r="156" customFormat="false" ht="15" hidden="false" customHeight="true" outlineLevel="0" collapsed="false">
      <c r="A156" s="32" t="n">
        <v>155</v>
      </c>
      <c r="B156" s="32" t="n">
        <v>201</v>
      </c>
      <c r="C156" s="32" t="s">
        <v>218</v>
      </c>
      <c r="D156" s="32" t="n">
        <v>60</v>
      </c>
      <c r="E156" s="32" t="s">
        <v>47</v>
      </c>
      <c r="F156" s="32" t="s">
        <v>92</v>
      </c>
      <c r="G156" s="33" t="n">
        <v>0.0374768518518519</v>
      </c>
      <c r="H156" s="33" t="n">
        <v>0.00729166666666667</v>
      </c>
      <c r="I156" s="32" t="n">
        <v>210</v>
      </c>
      <c r="J156" s="33" t="n">
        <v>0.0205208333333333</v>
      </c>
      <c r="K156" s="32" t="n">
        <v>143</v>
      </c>
      <c r="L156" s="33" t="n">
        <v>0.0278125</v>
      </c>
      <c r="M156" s="32" t="n">
        <v>158</v>
      </c>
      <c r="N156" s="33" t="n">
        <v>0.00966435185185185</v>
      </c>
      <c r="O156" s="32" t="n">
        <v>135</v>
      </c>
      <c r="P156" s="32"/>
      <c r="Q156" s="32" t="n">
        <v>130</v>
      </c>
      <c r="R156" s="32"/>
      <c r="S156" s="31" t="s">
        <v>53</v>
      </c>
      <c r="T156" s="32" t="n">
        <v>62</v>
      </c>
      <c r="U156" s="32" t="s">
        <v>50</v>
      </c>
      <c r="V156" s="34" t="n">
        <f aca="false">IF(AND($E156=サマリー!$B$6,$I156&lt;&gt;""),H156,"")</f>
        <v>0.00729166666666667</v>
      </c>
      <c r="W156" s="35" t="str">
        <f aca="false">IF(AND($S156=サマリー!$B$8,$I156&lt;&gt;""),H156,"")</f>
        <v/>
      </c>
      <c r="X156" s="34" t="n">
        <f aca="false">IF(AND($E156=サマリー!$B$6,$K156&lt;&gt;""),J156,"")</f>
        <v>0.0205208333333333</v>
      </c>
      <c r="Y156" s="35" t="str">
        <f aca="false">IF(AND($S156=サマリー!$B$8,$K156&lt;&gt;""),J156,"")</f>
        <v/>
      </c>
      <c r="Z156" s="34" t="n">
        <f aca="false">IF(AND($E156=サマリー!$B$6,$O156&lt;&gt;""),N156,"")</f>
        <v>0.00966435185185185</v>
      </c>
      <c r="AA156" s="35" t="str">
        <f aca="false">IF(AND($S156=サマリー!$B$8,$O156&lt;&gt;""),N156,"")</f>
        <v/>
      </c>
    </row>
    <row r="157" customFormat="false" ht="15" hidden="false" customHeight="true" outlineLevel="0" collapsed="false">
      <c r="A157" s="32" t="n">
        <v>156</v>
      </c>
      <c r="B157" s="32" t="n">
        <v>423</v>
      </c>
      <c r="C157" s="32" t="s">
        <v>219</v>
      </c>
      <c r="D157" s="32" t="n">
        <v>51</v>
      </c>
      <c r="E157" s="32" t="s">
        <v>47</v>
      </c>
      <c r="F157" s="32" t="s">
        <v>48</v>
      </c>
      <c r="G157" s="33" t="n">
        <v>0.0374884259259259</v>
      </c>
      <c r="H157" s="33" t="n">
        <v>0.006875</v>
      </c>
      <c r="I157" s="32" t="n">
        <v>176</v>
      </c>
      <c r="J157" s="33" t="n">
        <v>0.021724537037037</v>
      </c>
      <c r="K157" s="32" t="n">
        <v>177</v>
      </c>
      <c r="L157" s="33" t="n">
        <v>0.028599537037037</v>
      </c>
      <c r="M157" s="32" t="n">
        <v>180</v>
      </c>
      <c r="N157" s="33" t="n">
        <v>0.00888888888888889</v>
      </c>
      <c r="O157" s="32" t="n">
        <v>90</v>
      </c>
      <c r="P157" s="32"/>
      <c r="Q157" s="32" t="n">
        <v>131</v>
      </c>
      <c r="R157" s="32"/>
      <c r="S157" s="31" t="s">
        <v>53</v>
      </c>
      <c r="T157" s="32" t="n">
        <v>63</v>
      </c>
      <c r="U157" s="32" t="s">
        <v>50</v>
      </c>
      <c r="V157" s="34" t="n">
        <f aca="false">IF(AND($E157=サマリー!$B$6,$I157&lt;&gt;""),H157,"")</f>
        <v>0.006875</v>
      </c>
      <c r="W157" s="35" t="str">
        <f aca="false">IF(AND($S157=サマリー!$B$8,$I157&lt;&gt;""),H157,"")</f>
        <v/>
      </c>
      <c r="X157" s="34" t="n">
        <f aca="false">IF(AND($E157=サマリー!$B$6,$K157&lt;&gt;""),J157,"")</f>
        <v>0.021724537037037</v>
      </c>
      <c r="Y157" s="35" t="str">
        <f aca="false">IF(AND($S157=サマリー!$B$8,$K157&lt;&gt;""),J157,"")</f>
        <v/>
      </c>
      <c r="Z157" s="34" t="n">
        <f aca="false">IF(AND($E157=サマリー!$B$6,$O157&lt;&gt;""),N157,"")</f>
        <v>0.00888888888888889</v>
      </c>
      <c r="AA157" s="35" t="str">
        <f aca="false">IF(AND($S157=サマリー!$B$8,$O157&lt;&gt;""),N157,"")</f>
        <v/>
      </c>
    </row>
    <row r="158" customFormat="false" ht="15" hidden="false" customHeight="true" outlineLevel="0" collapsed="false">
      <c r="A158" s="32" t="n">
        <v>157</v>
      </c>
      <c r="B158" s="32" t="n">
        <v>356</v>
      </c>
      <c r="C158" s="32" t="s">
        <v>220</v>
      </c>
      <c r="D158" s="32" t="n">
        <v>31</v>
      </c>
      <c r="E158" s="32" t="s">
        <v>47</v>
      </c>
      <c r="F158" s="32" t="s">
        <v>48</v>
      </c>
      <c r="G158" s="33" t="n">
        <v>0.0374884259259259</v>
      </c>
      <c r="H158" s="33" t="n">
        <v>0.00582175925925926</v>
      </c>
      <c r="I158" s="32" t="n">
        <v>75</v>
      </c>
      <c r="J158" s="33" t="n">
        <v>0.0199652777777778</v>
      </c>
      <c r="K158" s="32" t="n">
        <v>127</v>
      </c>
      <c r="L158" s="33" t="n">
        <v>0.025787037037037</v>
      </c>
      <c r="M158" s="32" t="n">
        <v>118</v>
      </c>
      <c r="N158" s="33" t="n">
        <v>0.0117013888888889</v>
      </c>
      <c r="O158" s="32" t="n">
        <v>215</v>
      </c>
      <c r="P158" s="32"/>
      <c r="Q158" s="32" t="n">
        <v>132</v>
      </c>
      <c r="R158" s="32"/>
      <c r="S158" s="31" t="s">
        <v>49</v>
      </c>
      <c r="T158" s="32" t="n">
        <v>50</v>
      </c>
      <c r="U158" s="32" t="s">
        <v>50</v>
      </c>
      <c r="V158" s="34" t="n">
        <f aca="false">IF(AND($E158=サマリー!$B$6,$I158&lt;&gt;""),H158,"")</f>
        <v>0.00582175925925926</v>
      </c>
      <c r="W158" s="34" t="n">
        <f aca="false">IF(AND($S158=サマリー!$B$8,$I158&lt;&gt;""),H158,"")</f>
        <v>0.00582175925925926</v>
      </c>
      <c r="X158" s="34" t="n">
        <f aca="false">IF(AND($E158=サマリー!$B$6,$K158&lt;&gt;""),J158,"")</f>
        <v>0.0199652777777778</v>
      </c>
      <c r="Y158" s="34" t="n">
        <f aca="false">IF(AND($S158=サマリー!$B$8,$K158&lt;&gt;""),J158,"")</f>
        <v>0.0199652777777778</v>
      </c>
      <c r="Z158" s="34" t="n">
        <f aca="false">IF(AND($E158=サマリー!$B$6,$O158&lt;&gt;""),N158,"")</f>
        <v>0.0117013888888889</v>
      </c>
      <c r="AA158" s="34" t="n">
        <f aca="false">IF(AND($S158=サマリー!$B$8,$O158&lt;&gt;""),N158,"")</f>
        <v>0.0117013888888889</v>
      </c>
    </row>
    <row r="159" customFormat="false" ht="15" hidden="false" customHeight="true" outlineLevel="0" collapsed="false">
      <c r="A159" s="32" t="n">
        <v>158</v>
      </c>
      <c r="B159" s="32" t="n">
        <v>132</v>
      </c>
      <c r="C159" s="32" t="s">
        <v>221</v>
      </c>
      <c r="D159" s="32" t="n">
        <v>65</v>
      </c>
      <c r="E159" s="32" t="s">
        <v>47</v>
      </c>
      <c r="F159" s="32" t="s">
        <v>48</v>
      </c>
      <c r="G159" s="33" t="n">
        <v>0.0375</v>
      </c>
      <c r="H159" s="33" t="n">
        <v>0.00766203703703704</v>
      </c>
      <c r="I159" s="32" t="n">
        <v>220</v>
      </c>
      <c r="J159" s="33" t="n">
        <v>0.0188194444444444</v>
      </c>
      <c r="K159" s="32" t="n">
        <v>93</v>
      </c>
      <c r="L159" s="33" t="n">
        <v>0.0264814814814815</v>
      </c>
      <c r="M159" s="32" t="n">
        <v>133</v>
      </c>
      <c r="N159" s="33" t="n">
        <v>0.0110185185185185</v>
      </c>
      <c r="O159" s="32" t="n">
        <v>194</v>
      </c>
      <c r="P159" s="32"/>
      <c r="Q159" s="32" t="n">
        <v>133</v>
      </c>
      <c r="R159" s="32"/>
      <c r="S159" s="31" t="s">
        <v>53</v>
      </c>
      <c r="T159" s="32" t="n">
        <v>64</v>
      </c>
      <c r="U159" s="32" t="s">
        <v>50</v>
      </c>
      <c r="V159" s="34" t="n">
        <f aca="false">IF(AND($E159=サマリー!$B$6,$I159&lt;&gt;""),H159,"")</f>
        <v>0.00766203703703704</v>
      </c>
      <c r="W159" s="35" t="str">
        <f aca="false">IF(AND($S159=サマリー!$B$8,$I159&lt;&gt;""),H159,"")</f>
        <v/>
      </c>
      <c r="X159" s="34" t="n">
        <f aca="false">IF(AND($E159=サマリー!$B$6,$K159&lt;&gt;""),J159,"")</f>
        <v>0.0188194444444444</v>
      </c>
      <c r="Y159" s="35" t="str">
        <f aca="false">IF(AND($S159=サマリー!$B$8,$K159&lt;&gt;""),J159,"")</f>
        <v/>
      </c>
      <c r="Z159" s="34" t="n">
        <f aca="false">IF(AND($E159=サマリー!$B$6,$O159&lt;&gt;""),N159,"")</f>
        <v>0.0110185185185185</v>
      </c>
      <c r="AA159" s="35" t="str">
        <f aca="false">IF(AND($S159=サマリー!$B$8,$O159&lt;&gt;""),N159,"")</f>
        <v/>
      </c>
    </row>
    <row r="160" customFormat="false" ht="15" hidden="false" customHeight="true" outlineLevel="0" collapsed="false">
      <c r="A160" s="32" t="n">
        <v>159</v>
      </c>
      <c r="B160" s="32" t="n">
        <v>519</v>
      </c>
      <c r="C160" s="32" t="s">
        <v>222</v>
      </c>
      <c r="D160" s="32" t="n">
        <v>59</v>
      </c>
      <c r="E160" s="32" t="s">
        <v>57</v>
      </c>
      <c r="F160" s="32" t="s">
        <v>69</v>
      </c>
      <c r="G160" s="33" t="n">
        <v>0.0375231481481482</v>
      </c>
      <c r="H160" s="33" t="n">
        <v>0.00616898148148148</v>
      </c>
      <c r="I160" s="32" t="n">
        <v>114</v>
      </c>
      <c r="J160" s="33" t="n">
        <v>0.0226273148148148</v>
      </c>
      <c r="K160" s="32" t="n">
        <v>197</v>
      </c>
      <c r="L160" s="33" t="n">
        <v>0.0287962962962963</v>
      </c>
      <c r="M160" s="32" t="n">
        <v>185</v>
      </c>
      <c r="N160" s="33" t="n">
        <v>0.00872685185185185</v>
      </c>
      <c r="O160" s="32" t="n">
        <v>79</v>
      </c>
      <c r="P160" s="32"/>
      <c r="Q160" s="32"/>
      <c r="R160" s="32" t="n">
        <v>26</v>
      </c>
      <c r="S160" s="31" t="s">
        <v>58</v>
      </c>
      <c r="T160" s="32" t="n">
        <v>11</v>
      </c>
      <c r="U160" s="32" t="s">
        <v>88</v>
      </c>
      <c r="V160" s="35" t="str">
        <f aca="false">IF(AND($E160=サマリー!$B$6,$I160&lt;&gt;""),H160,"")</f>
        <v/>
      </c>
      <c r="W160" s="35" t="str">
        <f aca="false">IF(AND($S160=サマリー!$B$8,$I160&lt;&gt;""),H160,"")</f>
        <v/>
      </c>
      <c r="X160" s="35" t="str">
        <f aca="false">IF(AND($E160=サマリー!$B$6,$K160&lt;&gt;""),J160,"")</f>
        <v/>
      </c>
      <c r="Y160" s="35" t="str">
        <f aca="false">IF(AND($S160=サマリー!$B$8,$K160&lt;&gt;""),J160,"")</f>
        <v/>
      </c>
      <c r="Z160" s="35" t="str">
        <f aca="false">IF(AND($E160=サマリー!$B$6,$O160&lt;&gt;""),N160,"")</f>
        <v/>
      </c>
      <c r="AA160" s="35" t="str">
        <f aca="false">IF(AND($S160=サマリー!$B$8,$O160&lt;&gt;""),N160,"")</f>
        <v/>
      </c>
    </row>
    <row r="161" customFormat="false" ht="15" hidden="false" customHeight="true" outlineLevel="0" collapsed="false">
      <c r="A161" s="32" t="n">
        <v>160</v>
      </c>
      <c r="B161" s="32" t="n">
        <v>349</v>
      </c>
      <c r="C161" s="32" t="s">
        <v>223</v>
      </c>
      <c r="D161" s="32" t="n">
        <v>55</v>
      </c>
      <c r="E161" s="32" t="s">
        <v>47</v>
      </c>
      <c r="F161" s="32" t="s">
        <v>48</v>
      </c>
      <c r="G161" s="33" t="n">
        <v>0.0377546296296296</v>
      </c>
      <c r="H161" s="33" t="n">
        <v>0.005625</v>
      </c>
      <c r="I161" s="32" t="n">
        <v>67</v>
      </c>
      <c r="J161" s="33" t="n">
        <v>0.0212615740740741</v>
      </c>
      <c r="K161" s="32" t="n">
        <v>166</v>
      </c>
      <c r="L161" s="33" t="n">
        <v>0.0268865740740741</v>
      </c>
      <c r="M161" s="32" t="n">
        <v>140</v>
      </c>
      <c r="N161" s="33" t="n">
        <v>0.0108680555555556</v>
      </c>
      <c r="O161" s="32" t="n">
        <v>186</v>
      </c>
      <c r="P161" s="32"/>
      <c r="Q161" s="32" t="n">
        <v>134</v>
      </c>
      <c r="R161" s="32"/>
      <c r="S161" s="31" t="s">
        <v>53</v>
      </c>
      <c r="T161" s="32" t="n">
        <v>65</v>
      </c>
      <c r="U161" s="32" t="s">
        <v>50</v>
      </c>
      <c r="V161" s="34" t="n">
        <f aca="false">IF(AND($E161=サマリー!$B$6,$I161&lt;&gt;""),H161,"")</f>
        <v>0.005625</v>
      </c>
      <c r="W161" s="35" t="str">
        <f aca="false">IF(AND($S161=サマリー!$B$8,$I161&lt;&gt;""),H161,"")</f>
        <v/>
      </c>
      <c r="X161" s="34" t="n">
        <f aca="false">IF(AND($E161=サマリー!$B$6,$K161&lt;&gt;""),J161,"")</f>
        <v>0.0212615740740741</v>
      </c>
      <c r="Y161" s="35" t="str">
        <f aca="false">IF(AND($S161=サマリー!$B$8,$K161&lt;&gt;""),J161,"")</f>
        <v/>
      </c>
      <c r="Z161" s="34" t="n">
        <f aca="false">IF(AND($E161=サマリー!$B$6,$O161&lt;&gt;""),N161,"")</f>
        <v>0.0108680555555556</v>
      </c>
      <c r="AA161" s="35" t="str">
        <f aca="false">IF(AND($S161=サマリー!$B$8,$O161&lt;&gt;""),N161,"")</f>
        <v/>
      </c>
    </row>
    <row r="162" customFormat="false" ht="15" hidden="false" customHeight="true" outlineLevel="0" collapsed="false">
      <c r="A162" s="32" t="n">
        <v>161</v>
      </c>
      <c r="B162" s="32" t="n">
        <v>511</v>
      </c>
      <c r="C162" s="32" t="s">
        <v>224</v>
      </c>
      <c r="D162" s="32" t="n">
        <v>62</v>
      </c>
      <c r="E162" s="32" t="s">
        <v>47</v>
      </c>
      <c r="F162" s="32" t="s">
        <v>48</v>
      </c>
      <c r="G162" s="33" t="n">
        <v>0.0378125</v>
      </c>
      <c r="H162" s="33" t="n">
        <v>0.00578703703703704</v>
      </c>
      <c r="I162" s="32" t="n">
        <v>72</v>
      </c>
      <c r="J162" s="33" t="n">
        <v>0.0221064814814815</v>
      </c>
      <c r="K162" s="32" t="n">
        <v>188</v>
      </c>
      <c r="L162" s="33" t="n">
        <v>0.0278935185185185</v>
      </c>
      <c r="M162" s="32" t="n">
        <v>159</v>
      </c>
      <c r="N162" s="33" t="n">
        <v>0.00991898148148148</v>
      </c>
      <c r="O162" s="32" t="n">
        <v>144</v>
      </c>
      <c r="P162" s="32"/>
      <c r="Q162" s="32" t="n">
        <v>135</v>
      </c>
      <c r="R162" s="32"/>
      <c r="S162" s="31" t="s">
        <v>53</v>
      </c>
      <c r="T162" s="32" t="n">
        <v>66</v>
      </c>
      <c r="U162" s="31" t="s">
        <v>67</v>
      </c>
      <c r="V162" s="34" t="n">
        <f aca="false">IF(AND($E162=サマリー!$B$6,$I162&lt;&gt;""),H162,"")</f>
        <v>0.00578703703703704</v>
      </c>
      <c r="W162" s="35" t="str">
        <f aca="false">IF(AND($S162=サマリー!$B$8,$I162&lt;&gt;""),H162,"")</f>
        <v/>
      </c>
      <c r="X162" s="34" t="n">
        <f aca="false">IF(AND($E162=サマリー!$B$6,$K162&lt;&gt;""),J162,"")</f>
        <v>0.0221064814814815</v>
      </c>
      <c r="Y162" s="35" t="str">
        <f aca="false">IF(AND($S162=サマリー!$B$8,$K162&lt;&gt;""),J162,"")</f>
        <v/>
      </c>
      <c r="Z162" s="34" t="n">
        <f aca="false">IF(AND($E162=サマリー!$B$6,$O162&lt;&gt;""),N162,"")</f>
        <v>0.00991898148148148</v>
      </c>
      <c r="AA162" s="35" t="str">
        <f aca="false">IF(AND($S162=サマリー!$B$8,$O162&lt;&gt;""),N162,"")</f>
        <v/>
      </c>
    </row>
    <row r="163" customFormat="false" ht="15" hidden="false" customHeight="true" outlineLevel="0" collapsed="false">
      <c r="A163" s="32" t="n">
        <v>162</v>
      </c>
      <c r="B163" s="32" t="n">
        <v>256</v>
      </c>
      <c r="C163" s="32" t="s">
        <v>225</v>
      </c>
      <c r="D163" s="32" t="n">
        <v>54</v>
      </c>
      <c r="E163" s="32" t="s">
        <v>47</v>
      </c>
      <c r="F163" s="32" t="s">
        <v>48</v>
      </c>
      <c r="G163" s="33" t="n">
        <v>0.0379282407407407</v>
      </c>
      <c r="H163" s="33" t="n">
        <v>0.00767361111111111</v>
      </c>
      <c r="I163" s="32" t="n">
        <v>225</v>
      </c>
      <c r="J163" s="33" t="n">
        <v>0.0209259259259259</v>
      </c>
      <c r="K163" s="32" t="n">
        <v>154</v>
      </c>
      <c r="L163" s="33" t="n">
        <v>0.028599537037037</v>
      </c>
      <c r="M163" s="32" t="n">
        <v>178</v>
      </c>
      <c r="N163" s="33" t="n">
        <v>0.0093287037037037</v>
      </c>
      <c r="O163" s="32" t="n">
        <v>117</v>
      </c>
      <c r="P163" s="32"/>
      <c r="Q163" s="32" t="n">
        <v>136</v>
      </c>
      <c r="R163" s="32"/>
      <c r="S163" s="31" t="s">
        <v>53</v>
      </c>
      <c r="T163" s="32" t="n">
        <v>67</v>
      </c>
      <c r="U163" s="32" t="s">
        <v>50</v>
      </c>
      <c r="V163" s="34" t="n">
        <f aca="false">IF(AND($E163=サマリー!$B$6,$I163&lt;&gt;""),H163,"")</f>
        <v>0.00767361111111111</v>
      </c>
      <c r="W163" s="35" t="str">
        <f aca="false">IF(AND($S163=サマリー!$B$8,$I163&lt;&gt;""),H163,"")</f>
        <v/>
      </c>
      <c r="X163" s="34" t="n">
        <f aca="false">IF(AND($E163=サマリー!$B$6,$K163&lt;&gt;""),J163,"")</f>
        <v>0.0209259259259259</v>
      </c>
      <c r="Y163" s="35" t="str">
        <f aca="false">IF(AND($S163=サマリー!$B$8,$K163&lt;&gt;""),J163,"")</f>
        <v/>
      </c>
      <c r="Z163" s="34" t="n">
        <f aca="false">IF(AND($E163=サマリー!$B$6,$O163&lt;&gt;""),N163,"")</f>
        <v>0.0093287037037037</v>
      </c>
      <c r="AA163" s="35" t="str">
        <f aca="false">IF(AND($S163=サマリー!$B$8,$O163&lt;&gt;""),N163,"")</f>
        <v/>
      </c>
    </row>
    <row r="164" customFormat="false" ht="15" hidden="false" customHeight="true" outlineLevel="0" collapsed="false">
      <c r="A164" s="32" t="n">
        <v>163</v>
      </c>
      <c r="B164" s="32" t="n">
        <v>544</v>
      </c>
      <c r="C164" s="32" t="s">
        <v>226</v>
      </c>
      <c r="D164" s="32" t="n">
        <v>29</v>
      </c>
      <c r="E164" s="32" t="s">
        <v>57</v>
      </c>
      <c r="F164" s="32" t="s">
        <v>48</v>
      </c>
      <c r="G164" s="33" t="n">
        <v>0.0380092592592593</v>
      </c>
      <c r="H164" s="33" t="n">
        <v>0.00971064814814815</v>
      </c>
      <c r="I164" s="32" t="n">
        <v>255</v>
      </c>
      <c r="J164" s="33" t="n">
        <v>0.0200462962962963</v>
      </c>
      <c r="K164" s="32" t="n">
        <v>129</v>
      </c>
      <c r="L164" s="33" t="n">
        <v>0.0297569444444444</v>
      </c>
      <c r="M164" s="32" t="n">
        <v>198</v>
      </c>
      <c r="N164" s="33" t="n">
        <v>0.00825231481481482</v>
      </c>
      <c r="O164" s="32" t="n">
        <v>53</v>
      </c>
      <c r="P164" s="32"/>
      <c r="Q164" s="32"/>
      <c r="R164" s="32" t="n">
        <v>27</v>
      </c>
      <c r="S164" s="31" t="s">
        <v>75</v>
      </c>
      <c r="T164" s="32" t="n">
        <v>6</v>
      </c>
      <c r="U164" s="32" t="s">
        <v>88</v>
      </c>
      <c r="V164" s="35" t="str">
        <f aca="false">IF(AND($E164=サマリー!$B$6,$I164&lt;&gt;""),H164,"")</f>
        <v/>
      </c>
      <c r="W164" s="35" t="str">
        <f aca="false">IF(AND($S164=サマリー!$B$8,$I164&lt;&gt;""),H164,"")</f>
        <v/>
      </c>
      <c r="X164" s="35" t="str">
        <f aca="false">IF(AND($E164=サマリー!$B$6,$K164&lt;&gt;""),J164,"")</f>
        <v/>
      </c>
      <c r="Y164" s="35" t="str">
        <f aca="false">IF(AND($S164=サマリー!$B$8,$K164&lt;&gt;""),J164,"")</f>
        <v/>
      </c>
      <c r="Z164" s="35" t="str">
        <f aca="false">IF(AND($E164=サマリー!$B$6,$O164&lt;&gt;""),N164,"")</f>
        <v/>
      </c>
      <c r="AA164" s="35" t="str">
        <f aca="false">IF(AND($S164=サマリー!$B$8,$O164&lt;&gt;""),N164,"")</f>
        <v/>
      </c>
    </row>
    <row r="165" customFormat="false" ht="15" hidden="false" customHeight="true" outlineLevel="0" collapsed="false">
      <c r="A165" s="32" t="n">
        <v>164</v>
      </c>
      <c r="B165" s="32" t="n">
        <v>141</v>
      </c>
      <c r="C165" s="32" t="s">
        <v>227</v>
      </c>
      <c r="D165" s="32" t="n">
        <v>67</v>
      </c>
      <c r="E165" s="32" t="s">
        <v>47</v>
      </c>
      <c r="F165" s="32" t="s">
        <v>48</v>
      </c>
      <c r="G165" s="33" t="n">
        <v>0.0380555555555556</v>
      </c>
      <c r="H165" s="33" t="n">
        <v>0.00653935185185185</v>
      </c>
      <c r="I165" s="32" t="n">
        <v>152</v>
      </c>
      <c r="J165" s="33" t="n">
        <v>0.0214699074074074</v>
      </c>
      <c r="K165" s="32" t="n">
        <v>170</v>
      </c>
      <c r="L165" s="33" t="n">
        <v>0.0280092592592593</v>
      </c>
      <c r="M165" s="32" t="n">
        <v>164</v>
      </c>
      <c r="N165" s="33" t="n">
        <v>0.0100462962962963</v>
      </c>
      <c r="O165" s="32" t="n">
        <v>151</v>
      </c>
      <c r="P165" s="32"/>
      <c r="Q165" s="32" t="n">
        <v>137</v>
      </c>
      <c r="R165" s="32"/>
      <c r="S165" s="31" t="s">
        <v>53</v>
      </c>
      <c r="T165" s="32" t="n">
        <v>68</v>
      </c>
      <c r="U165" s="32" t="s">
        <v>50</v>
      </c>
      <c r="V165" s="34" t="n">
        <f aca="false">IF(AND($E165=サマリー!$B$6,$I165&lt;&gt;""),H165,"")</f>
        <v>0.00653935185185185</v>
      </c>
      <c r="W165" s="35" t="str">
        <f aca="false">IF(AND($S165=サマリー!$B$8,$I165&lt;&gt;""),H165,"")</f>
        <v/>
      </c>
      <c r="X165" s="34" t="n">
        <f aca="false">IF(AND($E165=サマリー!$B$6,$K165&lt;&gt;""),J165,"")</f>
        <v>0.0214699074074074</v>
      </c>
      <c r="Y165" s="35" t="str">
        <f aca="false">IF(AND($S165=サマリー!$B$8,$K165&lt;&gt;""),J165,"")</f>
        <v/>
      </c>
      <c r="Z165" s="34" t="n">
        <f aca="false">IF(AND($E165=サマリー!$B$6,$O165&lt;&gt;""),N165,"")</f>
        <v>0.0100462962962963</v>
      </c>
      <c r="AA165" s="35" t="str">
        <f aca="false">IF(AND($S165=サマリー!$B$8,$O165&lt;&gt;""),N165,"")</f>
        <v/>
      </c>
    </row>
    <row r="166" customFormat="false" ht="15" hidden="false" customHeight="true" outlineLevel="0" collapsed="false">
      <c r="A166" s="32" t="n">
        <v>165</v>
      </c>
      <c r="B166" s="32" t="n">
        <v>322</v>
      </c>
      <c r="C166" s="32" t="s">
        <v>228</v>
      </c>
      <c r="D166" s="32" t="n">
        <v>36</v>
      </c>
      <c r="E166" s="32" t="s">
        <v>47</v>
      </c>
      <c r="F166" s="32" t="s">
        <v>48</v>
      </c>
      <c r="G166" s="33" t="n">
        <v>0.0381365740740741</v>
      </c>
      <c r="H166" s="33" t="n">
        <v>0.00788194444444445</v>
      </c>
      <c r="I166" s="32" t="n">
        <v>232</v>
      </c>
      <c r="J166" s="33" t="n">
        <v>0.0207291666666667</v>
      </c>
      <c r="K166" s="32" t="n">
        <v>148</v>
      </c>
      <c r="L166" s="33" t="n">
        <v>0.0286111111111111</v>
      </c>
      <c r="M166" s="32" t="n">
        <v>181</v>
      </c>
      <c r="N166" s="33" t="n">
        <v>0.00952546296296296</v>
      </c>
      <c r="O166" s="32" t="n">
        <v>128</v>
      </c>
      <c r="P166" s="32"/>
      <c r="Q166" s="32" t="n">
        <v>138</v>
      </c>
      <c r="R166" s="32"/>
      <c r="S166" s="31" t="s">
        <v>49</v>
      </c>
      <c r="T166" s="32" t="n">
        <v>51</v>
      </c>
      <c r="U166" s="32" t="s">
        <v>50</v>
      </c>
      <c r="V166" s="34" t="n">
        <f aca="false">IF(AND($E166=サマリー!$B$6,$I166&lt;&gt;""),H166,"")</f>
        <v>0.00788194444444445</v>
      </c>
      <c r="W166" s="34" t="n">
        <f aca="false">IF(AND($S166=サマリー!$B$8,$I166&lt;&gt;""),H166,"")</f>
        <v>0.00788194444444445</v>
      </c>
      <c r="X166" s="34" t="n">
        <f aca="false">IF(AND($E166=サマリー!$B$6,$K166&lt;&gt;""),J166,"")</f>
        <v>0.0207291666666667</v>
      </c>
      <c r="Y166" s="34" t="n">
        <f aca="false">IF(AND($S166=サマリー!$B$8,$K166&lt;&gt;""),J166,"")</f>
        <v>0.0207291666666667</v>
      </c>
      <c r="Z166" s="34" t="n">
        <f aca="false">IF(AND($E166=サマリー!$B$6,$O166&lt;&gt;""),N166,"")</f>
        <v>0.00952546296296296</v>
      </c>
      <c r="AA166" s="34" t="n">
        <f aca="false">IF(AND($S166=サマリー!$B$8,$O166&lt;&gt;""),N166,"")</f>
        <v>0.00952546296296296</v>
      </c>
    </row>
    <row r="167" customFormat="false" ht="15" hidden="false" customHeight="true" outlineLevel="0" collapsed="false">
      <c r="A167" s="32" t="n">
        <v>166</v>
      </c>
      <c r="B167" s="32" t="n">
        <v>458</v>
      </c>
      <c r="C167" s="32" t="s">
        <v>229</v>
      </c>
      <c r="D167" s="32" t="n">
        <v>53</v>
      </c>
      <c r="E167" s="32" t="s">
        <v>47</v>
      </c>
      <c r="F167" s="32" t="s">
        <v>48</v>
      </c>
      <c r="G167" s="33" t="n">
        <v>0.0381828703703704</v>
      </c>
      <c r="H167" s="33" t="n">
        <v>0.00583333333333333</v>
      </c>
      <c r="I167" s="32" t="n">
        <v>77</v>
      </c>
      <c r="J167" s="33" t="n">
        <v>0.0203703703703704</v>
      </c>
      <c r="K167" s="32" t="n">
        <v>136</v>
      </c>
      <c r="L167" s="33" t="n">
        <v>0.0262037037037037</v>
      </c>
      <c r="M167" s="32" t="n">
        <v>127</v>
      </c>
      <c r="N167" s="33" t="n">
        <v>0.0119791666666667</v>
      </c>
      <c r="O167" s="32" t="n">
        <v>225</v>
      </c>
      <c r="P167" s="32"/>
      <c r="Q167" s="32" t="n">
        <v>139</v>
      </c>
      <c r="R167" s="32"/>
      <c r="S167" s="31" t="s">
        <v>53</v>
      </c>
      <c r="T167" s="32" t="n">
        <v>69</v>
      </c>
      <c r="U167" s="32" t="s">
        <v>50</v>
      </c>
      <c r="V167" s="34" t="n">
        <f aca="false">IF(AND($E167=サマリー!$B$6,$I167&lt;&gt;""),H167,"")</f>
        <v>0.00583333333333333</v>
      </c>
      <c r="W167" s="35" t="str">
        <f aca="false">IF(AND($S167=サマリー!$B$8,$I167&lt;&gt;""),H167,"")</f>
        <v/>
      </c>
      <c r="X167" s="34" t="n">
        <f aca="false">IF(AND($E167=サマリー!$B$6,$K167&lt;&gt;""),J167,"")</f>
        <v>0.0203703703703704</v>
      </c>
      <c r="Y167" s="35" t="str">
        <f aca="false">IF(AND($S167=サマリー!$B$8,$K167&lt;&gt;""),J167,"")</f>
        <v/>
      </c>
      <c r="Z167" s="34" t="n">
        <f aca="false">IF(AND($E167=サマリー!$B$6,$O167&lt;&gt;""),N167,"")</f>
        <v>0.0119791666666667</v>
      </c>
      <c r="AA167" s="35" t="str">
        <f aca="false">IF(AND($S167=サマリー!$B$8,$O167&lt;&gt;""),N167,"")</f>
        <v/>
      </c>
    </row>
    <row r="168" customFormat="false" ht="15" hidden="false" customHeight="true" outlineLevel="0" collapsed="false">
      <c r="A168" s="32" t="n">
        <v>167</v>
      </c>
      <c r="B168" s="32" t="n">
        <v>556</v>
      </c>
      <c r="C168" s="32" t="s">
        <v>230</v>
      </c>
      <c r="D168" s="32" t="n">
        <v>46</v>
      </c>
      <c r="E168" s="32" t="s">
        <v>47</v>
      </c>
      <c r="F168" s="32" t="s">
        <v>48</v>
      </c>
      <c r="G168" s="33" t="n">
        <v>0.0382407407407407</v>
      </c>
      <c r="H168" s="33" t="n">
        <v>0.00693287037037037</v>
      </c>
      <c r="I168" s="32" t="n">
        <v>181</v>
      </c>
      <c r="J168" s="33" t="n">
        <v>0.0222916666666667</v>
      </c>
      <c r="K168" s="32" t="n">
        <v>193</v>
      </c>
      <c r="L168" s="33" t="n">
        <v>0.029224537037037</v>
      </c>
      <c r="M168" s="32" t="n">
        <v>191</v>
      </c>
      <c r="N168" s="33" t="n">
        <v>0.0090162037037037</v>
      </c>
      <c r="O168" s="32" t="n">
        <v>98</v>
      </c>
      <c r="P168" s="32"/>
      <c r="Q168" s="32" t="n">
        <v>140</v>
      </c>
      <c r="R168" s="32"/>
      <c r="S168" s="31" t="s">
        <v>49</v>
      </c>
      <c r="T168" s="32" t="n">
        <v>52</v>
      </c>
      <c r="U168" s="32" t="s">
        <v>88</v>
      </c>
      <c r="V168" s="34" t="n">
        <f aca="false">IF(AND($E168=サマリー!$B$6,$I168&lt;&gt;""),H168,"")</f>
        <v>0.00693287037037037</v>
      </c>
      <c r="W168" s="34" t="n">
        <f aca="false">IF(AND($S168=サマリー!$B$8,$I168&lt;&gt;""),H168,"")</f>
        <v>0.00693287037037037</v>
      </c>
      <c r="X168" s="34" t="n">
        <f aca="false">IF(AND($E168=サマリー!$B$6,$K168&lt;&gt;""),J168,"")</f>
        <v>0.0222916666666667</v>
      </c>
      <c r="Y168" s="34" t="n">
        <f aca="false">IF(AND($S168=サマリー!$B$8,$K168&lt;&gt;""),J168,"")</f>
        <v>0.0222916666666667</v>
      </c>
      <c r="Z168" s="34" t="n">
        <f aca="false">IF(AND($E168=サマリー!$B$6,$O168&lt;&gt;""),N168,"")</f>
        <v>0.0090162037037037</v>
      </c>
      <c r="AA168" s="34" t="n">
        <f aca="false">IF(AND($S168=サマリー!$B$8,$O168&lt;&gt;""),N168,"")</f>
        <v>0.0090162037037037</v>
      </c>
    </row>
    <row r="169" customFormat="false" ht="15" hidden="false" customHeight="true" outlineLevel="0" collapsed="false">
      <c r="A169" s="32" t="n">
        <v>168</v>
      </c>
      <c r="B169" s="32" t="n">
        <v>437</v>
      </c>
      <c r="C169" s="32" t="s">
        <v>231</v>
      </c>
      <c r="D169" s="32" t="n">
        <v>62</v>
      </c>
      <c r="E169" s="32" t="s">
        <v>47</v>
      </c>
      <c r="F169" s="32" t="s">
        <v>48</v>
      </c>
      <c r="G169" s="33" t="n">
        <v>0.0383217592592593</v>
      </c>
      <c r="H169" s="33" t="n">
        <v>0.00670138888888889</v>
      </c>
      <c r="I169" s="32" t="n">
        <v>163</v>
      </c>
      <c r="J169" s="33" t="n">
        <v>0.0213541666666667</v>
      </c>
      <c r="K169" s="32" t="n">
        <v>168</v>
      </c>
      <c r="L169" s="33" t="n">
        <v>0.0280555555555556</v>
      </c>
      <c r="M169" s="32" t="n">
        <v>167</v>
      </c>
      <c r="N169" s="33" t="n">
        <v>0.0102662037037037</v>
      </c>
      <c r="O169" s="32" t="n">
        <v>162</v>
      </c>
      <c r="P169" s="32"/>
      <c r="Q169" s="32" t="n">
        <v>141</v>
      </c>
      <c r="R169" s="32"/>
      <c r="S169" s="31" t="s">
        <v>53</v>
      </c>
      <c r="T169" s="32" t="n">
        <v>70</v>
      </c>
      <c r="U169" s="32" t="s">
        <v>50</v>
      </c>
      <c r="V169" s="34" t="n">
        <f aca="false">IF(AND($E169=サマリー!$B$6,$I169&lt;&gt;""),H169,"")</f>
        <v>0.00670138888888889</v>
      </c>
      <c r="W169" s="35" t="str">
        <f aca="false">IF(AND($S169=サマリー!$B$8,$I169&lt;&gt;""),H169,"")</f>
        <v/>
      </c>
      <c r="X169" s="34" t="n">
        <f aca="false">IF(AND($E169=サマリー!$B$6,$K169&lt;&gt;""),J169,"")</f>
        <v>0.0213541666666667</v>
      </c>
      <c r="Y169" s="35" t="str">
        <f aca="false">IF(AND($S169=サマリー!$B$8,$K169&lt;&gt;""),J169,"")</f>
        <v/>
      </c>
      <c r="Z169" s="34" t="n">
        <f aca="false">IF(AND($E169=サマリー!$B$6,$O169&lt;&gt;""),N169,"")</f>
        <v>0.0102662037037037</v>
      </c>
      <c r="AA169" s="35" t="str">
        <f aca="false">IF(AND($S169=サマリー!$B$8,$O169&lt;&gt;""),N169,"")</f>
        <v/>
      </c>
    </row>
    <row r="170" customFormat="false" ht="15" hidden="false" customHeight="true" outlineLevel="0" collapsed="false">
      <c r="A170" s="32" t="n">
        <v>169</v>
      </c>
      <c r="B170" s="32" t="n">
        <v>506</v>
      </c>
      <c r="C170" s="32" t="s">
        <v>232</v>
      </c>
      <c r="D170" s="32" t="n">
        <v>30</v>
      </c>
      <c r="E170" s="32" t="s">
        <v>47</v>
      </c>
      <c r="F170" s="32" t="s">
        <v>48</v>
      </c>
      <c r="G170" s="33" t="n">
        <v>0.0383564814814815</v>
      </c>
      <c r="H170" s="33" t="n">
        <v>0.00608796296296296</v>
      </c>
      <c r="I170" s="32" t="n">
        <v>104</v>
      </c>
      <c r="J170" s="33" t="n">
        <v>0.0212268518518519</v>
      </c>
      <c r="K170" s="32" t="n">
        <v>164</v>
      </c>
      <c r="L170" s="33" t="n">
        <v>0.0273148148148148</v>
      </c>
      <c r="M170" s="32" t="n">
        <v>146</v>
      </c>
      <c r="N170" s="33" t="n">
        <v>0.0110416666666667</v>
      </c>
      <c r="O170" s="32" t="n">
        <v>195</v>
      </c>
      <c r="P170" s="32"/>
      <c r="Q170" s="32" t="n">
        <v>142</v>
      </c>
      <c r="R170" s="32"/>
      <c r="S170" s="31" t="s">
        <v>49</v>
      </c>
      <c r="T170" s="32" t="n">
        <v>53</v>
      </c>
      <c r="U170" s="31" t="s">
        <v>67</v>
      </c>
      <c r="V170" s="34" t="n">
        <f aca="false">IF(AND($E170=サマリー!$B$6,$I170&lt;&gt;""),H170,"")</f>
        <v>0.00608796296296296</v>
      </c>
      <c r="W170" s="34" t="n">
        <f aca="false">IF(AND($S170=サマリー!$B$8,$I170&lt;&gt;""),H170,"")</f>
        <v>0.00608796296296296</v>
      </c>
      <c r="X170" s="34" t="n">
        <f aca="false">IF(AND($E170=サマリー!$B$6,$K170&lt;&gt;""),J170,"")</f>
        <v>0.0212268518518519</v>
      </c>
      <c r="Y170" s="34" t="n">
        <f aca="false">IF(AND($S170=サマリー!$B$8,$K170&lt;&gt;""),J170,"")</f>
        <v>0.0212268518518519</v>
      </c>
      <c r="Z170" s="34" t="n">
        <f aca="false">IF(AND($E170=サマリー!$B$6,$O170&lt;&gt;""),N170,"")</f>
        <v>0.0110416666666667</v>
      </c>
      <c r="AA170" s="34" t="n">
        <f aca="false">IF(AND($S170=サマリー!$B$8,$O170&lt;&gt;""),N170,"")</f>
        <v>0.0110416666666667</v>
      </c>
    </row>
    <row r="171" customFormat="false" ht="15" hidden="false" customHeight="true" outlineLevel="0" collapsed="false">
      <c r="A171" s="32" t="n">
        <v>170</v>
      </c>
      <c r="B171" s="32" t="n">
        <v>408</v>
      </c>
      <c r="C171" s="32" t="s">
        <v>233</v>
      </c>
      <c r="D171" s="32" t="n">
        <v>49</v>
      </c>
      <c r="E171" s="32" t="s">
        <v>47</v>
      </c>
      <c r="F171" s="32" t="s">
        <v>114</v>
      </c>
      <c r="G171" s="33" t="n">
        <v>0.0383796296296296</v>
      </c>
      <c r="H171" s="33" t="n">
        <v>0.0071875</v>
      </c>
      <c r="I171" s="32" t="n">
        <v>202</v>
      </c>
      <c r="J171" s="33" t="n">
        <v>0.0195138888888889</v>
      </c>
      <c r="K171" s="32" t="n">
        <v>115</v>
      </c>
      <c r="L171" s="33" t="n">
        <v>0.0267013888888889</v>
      </c>
      <c r="M171" s="32" t="n">
        <v>138</v>
      </c>
      <c r="N171" s="33" t="n">
        <v>0.0116782407407407</v>
      </c>
      <c r="O171" s="32" t="n">
        <v>213</v>
      </c>
      <c r="P171" s="32"/>
      <c r="Q171" s="32" t="n">
        <v>143</v>
      </c>
      <c r="R171" s="32"/>
      <c r="S171" s="31" t="s">
        <v>49</v>
      </c>
      <c r="T171" s="32" t="n">
        <v>54</v>
      </c>
      <c r="U171" s="32" t="s">
        <v>50</v>
      </c>
      <c r="V171" s="34" t="n">
        <f aca="false">IF(AND($E171=サマリー!$B$6,$I171&lt;&gt;""),H171,"")</f>
        <v>0.0071875</v>
      </c>
      <c r="W171" s="34" t="n">
        <f aca="false">IF(AND($S171=サマリー!$B$8,$I171&lt;&gt;""),H171,"")</f>
        <v>0.0071875</v>
      </c>
      <c r="X171" s="34" t="n">
        <f aca="false">IF(AND($E171=サマリー!$B$6,$K171&lt;&gt;""),J171,"")</f>
        <v>0.0195138888888889</v>
      </c>
      <c r="Y171" s="34" t="n">
        <f aca="false">IF(AND($S171=サマリー!$B$8,$K171&lt;&gt;""),J171,"")</f>
        <v>0.0195138888888889</v>
      </c>
      <c r="Z171" s="34" t="n">
        <f aca="false">IF(AND($E171=サマリー!$B$6,$O171&lt;&gt;""),N171,"")</f>
        <v>0.0116782407407407</v>
      </c>
      <c r="AA171" s="34" t="n">
        <f aca="false">IF(AND($S171=サマリー!$B$8,$O171&lt;&gt;""),N171,"")</f>
        <v>0.0116782407407407</v>
      </c>
    </row>
    <row r="172" customFormat="false" ht="15" hidden="false" customHeight="true" outlineLevel="0" collapsed="false">
      <c r="A172" s="32" t="n">
        <v>171</v>
      </c>
      <c r="B172" s="32" t="n">
        <v>560</v>
      </c>
      <c r="C172" s="32" t="s">
        <v>234</v>
      </c>
      <c r="D172" s="32" t="n">
        <v>56</v>
      </c>
      <c r="E172" s="32" t="s">
        <v>47</v>
      </c>
      <c r="F172" s="32" t="s">
        <v>48</v>
      </c>
      <c r="G172" s="33" t="n">
        <v>0.0386111111111111</v>
      </c>
      <c r="H172" s="33" t="n">
        <v>0.00825231481481482</v>
      </c>
      <c r="I172" s="32" t="n">
        <v>240</v>
      </c>
      <c r="J172" s="33" t="n">
        <v>0.0223726851851852</v>
      </c>
      <c r="K172" s="32" t="n">
        <v>194</v>
      </c>
      <c r="L172" s="33" t="n">
        <v>0.030625</v>
      </c>
      <c r="M172" s="32" t="n">
        <v>216</v>
      </c>
      <c r="N172" s="33" t="n">
        <v>0.00798611111111111</v>
      </c>
      <c r="O172" s="32" t="n">
        <v>38</v>
      </c>
      <c r="P172" s="32"/>
      <c r="Q172" s="32" t="n">
        <v>144</v>
      </c>
      <c r="R172" s="32"/>
      <c r="S172" s="31" t="s">
        <v>53</v>
      </c>
      <c r="T172" s="32" t="n">
        <v>71</v>
      </c>
      <c r="U172" s="32" t="s">
        <v>88</v>
      </c>
      <c r="V172" s="34" t="n">
        <f aca="false">IF(AND($E172=サマリー!$B$6,$I172&lt;&gt;""),H172,"")</f>
        <v>0.00825231481481482</v>
      </c>
      <c r="W172" s="35" t="str">
        <f aca="false">IF(AND($S172=サマリー!$B$8,$I172&lt;&gt;""),H172,"")</f>
        <v/>
      </c>
      <c r="X172" s="34" t="n">
        <f aca="false">IF(AND($E172=サマリー!$B$6,$K172&lt;&gt;""),J172,"")</f>
        <v>0.0223726851851852</v>
      </c>
      <c r="Y172" s="35" t="str">
        <f aca="false">IF(AND($S172=サマリー!$B$8,$K172&lt;&gt;""),J172,"")</f>
        <v/>
      </c>
      <c r="Z172" s="34" t="n">
        <f aca="false">IF(AND($E172=サマリー!$B$6,$O172&lt;&gt;""),N172,"")</f>
        <v>0.00798611111111111</v>
      </c>
      <c r="AA172" s="35" t="str">
        <f aca="false">IF(AND($S172=サマリー!$B$8,$O172&lt;&gt;""),N172,"")</f>
        <v/>
      </c>
    </row>
    <row r="173" customFormat="false" ht="15" hidden="false" customHeight="true" outlineLevel="0" collapsed="false">
      <c r="A173" s="32" t="n">
        <v>172</v>
      </c>
      <c r="B173" s="32" t="n">
        <v>105</v>
      </c>
      <c r="C173" s="32" t="s">
        <v>235</v>
      </c>
      <c r="D173" s="32" t="n">
        <v>21</v>
      </c>
      <c r="E173" s="32" t="s">
        <v>57</v>
      </c>
      <c r="F173" s="32" t="s">
        <v>48</v>
      </c>
      <c r="G173" s="33" t="n">
        <v>0.0386921296296296</v>
      </c>
      <c r="H173" s="33" t="n">
        <v>0.00695601851851852</v>
      </c>
      <c r="I173" s="32" t="n">
        <v>183</v>
      </c>
      <c r="J173" s="33" t="n">
        <v>0.0206828703703704</v>
      </c>
      <c r="K173" s="32" t="n">
        <v>145</v>
      </c>
      <c r="L173" s="33" t="n">
        <v>0.0276388888888889</v>
      </c>
      <c r="M173" s="32" t="n">
        <v>154</v>
      </c>
      <c r="N173" s="33" t="n">
        <v>0.0110532407407407</v>
      </c>
      <c r="O173" s="32" t="n">
        <v>196</v>
      </c>
      <c r="P173" s="32"/>
      <c r="Q173" s="32"/>
      <c r="R173" s="32" t="n">
        <v>28</v>
      </c>
      <c r="S173" s="31" t="s">
        <v>75</v>
      </c>
      <c r="T173" s="32" t="n">
        <v>7</v>
      </c>
      <c r="U173" s="32" t="s">
        <v>50</v>
      </c>
      <c r="V173" s="35" t="str">
        <f aca="false">IF(AND($E173=サマリー!$B$6,$I173&lt;&gt;""),H173,"")</f>
        <v/>
      </c>
      <c r="W173" s="35" t="str">
        <f aca="false">IF(AND($S173=サマリー!$B$8,$I173&lt;&gt;""),H173,"")</f>
        <v/>
      </c>
      <c r="X173" s="35" t="str">
        <f aca="false">IF(AND($E173=サマリー!$B$6,$K173&lt;&gt;""),J173,"")</f>
        <v/>
      </c>
      <c r="Y173" s="35" t="str">
        <f aca="false">IF(AND($S173=サマリー!$B$8,$K173&lt;&gt;""),J173,"")</f>
        <v/>
      </c>
      <c r="Z173" s="35" t="str">
        <f aca="false">IF(AND($E173=サマリー!$B$6,$O173&lt;&gt;""),N173,"")</f>
        <v/>
      </c>
      <c r="AA173" s="35" t="str">
        <f aca="false">IF(AND($S173=サマリー!$B$8,$O173&lt;&gt;""),N173,"")</f>
        <v/>
      </c>
    </row>
    <row r="174" customFormat="false" ht="15" hidden="false" customHeight="true" outlineLevel="0" collapsed="false">
      <c r="A174" s="32" t="n">
        <v>173</v>
      </c>
      <c r="B174" s="32" t="n">
        <v>156</v>
      </c>
      <c r="C174" s="32" t="s">
        <v>236</v>
      </c>
      <c r="D174" s="32" t="n">
        <v>29</v>
      </c>
      <c r="E174" s="32" t="s">
        <v>57</v>
      </c>
      <c r="F174" s="32" t="s">
        <v>48</v>
      </c>
      <c r="G174" s="33" t="n">
        <v>0.0387037037037037</v>
      </c>
      <c r="H174" s="33" t="n">
        <v>0.00591435185185185</v>
      </c>
      <c r="I174" s="32" t="n">
        <v>80</v>
      </c>
      <c r="J174" s="33" t="n">
        <v>0.0235300925925926</v>
      </c>
      <c r="K174" s="32" t="n">
        <v>217</v>
      </c>
      <c r="L174" s="33" t="n">
        <v>0.0294444444444444</v>
      </c>
      <c r="M174" s="32" t="n">
        <v>194</v>
      </c>
      <c r="N174" s="33" t="n">
        <v>0.00925925925925926</v>
      </c>
      <c r="O174" s="32" t="n">
        <v>112</v>
      </c>
      <c r="P174" s="32"/>
      <c r="Q174" s="32"/>
      <c r="R174" s="32" t="n">
        <v>29</v>
      </c>
      <c r="S174" s="31" t="s">
        <v>75</v>
      </c>
      <c r="T174" s="32" t="n">
        <v>8</v>
      </c>
      <c r="U174" s="32" t="s">
        <v>50</v>
      </c>
      <c r="V174" s="35" t="str">
        <f aca="false">IF(AND($E174=サマリー!$B$6,$I174&lt;&gt;""),H174,"")</f>
        <v/>
      </c>
      <c r="W174" s="35" t="str">
        <f aca="false">IF(AND($S174=サマリー!$B$8,$I174&lt;&gt;""),H174,"")</f>
        <v/>
      </c>
      <c r="X174" s="35" t="str">
        <f aca="false">IF(AND($E174=サマリー!$B$6,$K174&lt;&gt;""),J174,"")</f>
        <v/>
      </c>
      <c r="Y174" s="35" t="str">
        <f aca="false">IF(AND($S174=サマリー!$B$8,$K174&lt;&gt;""),J174,"")</f>
        <v/>
      </c>
      <c r="Z174" s="35" t="str">
        <f aca="false">IF(AND($E174=サマリー!$B$6,$O174&lt;&gt;""),N174,"")</f>
        <v/>
      </c>
      <c r="AA174" s="35" t="str">
        <f aca="false">IF(AND($S174=サマリー!$B$8,$O174&lt;&gt;""),N174,"")</f>
        <v/>
      </c>
    </row>
    <row r="175" customFormat="false" ht="15" hidden="false" customHeight="true" outlineLevel="0" collapsed="false">
      <c r="A175" s="32" t="n">
        <v>174</v>
      </c>
      <c r="B175" s="32" t="n">
        <v>347</v>
      </c>
      <c r="C175" s="32" t="s">
        <v>237</v>
      </c>
      <c r="D175" s="32" t="n">
        <v>48</v>
      </c>
      <c r="E175" s="32" t="s">
        <v>47</v>
      </c>
      <c r="F175" s="32" t="s">
        <v>48</v>
      </c>
      <c r="G175" s="33" t="n">
        <v>0.0387037037037037</v>
      </c>
      <c r="H175" s="33" t="n">
        <v>0.00614583333333333</v>
      </c>
      <c r="I175" s="32" t="n">
        <v>111</v>
      </c>
      <c r="J175" s="33" t="n">
        <v>0.0193981481481482</v>
      </c>
      <c r="K175" s="32" t="n">
        <v>112</v>
      </c>
      <c r="L175" s="33" t="n">
        <v>0.0255439814814815</v>
      </c>
      <c r="M175" s="32" t="n">
        <v>109</v>
      </c>
      <c r="N175" s="33" t="n">
        <v>0.0131597222222222</v>
      </c>
      <c r="O175" s="32" t="n">
        <v>232</v>
      </c>
      <c r="P175" s="32"/>
      <c r="Q175" s="32" t="n">
        <v>145</v>
      </c>
      <c r="R175" s="32"/>
      <c r="S175" s="31" t="s">
        <v>49</v>
      </c>
      <c r="T175" s="32" t="n">
        <v>55</v>
      </c>
      <c r="U175" s="32" t="s">
        <v>50</v>
      </c>
      <c r="V175" s="34" t="n">
        <f aca="false">IF(AND($E175=サマリー!$B$6,$I175&lt;&gt;""),H175,"")</f>
        <v>0.00614583333333333</v>
      </c>
      <c r="W175" s="34" t="n">
        <f aca="false">IF(AND($S175=サマリー!$B$8,$I175&lt;&gt;""),H175,"")</f>
        <v>0.00614583333333333</v>
      </c>
      <c r="X175" s="34" t="n">
        <f aca="false">IF(AND($E175=サマリー!$B$6,$K175&lt;&gt;""),J175,"")</f>
        <v>0.0193981481481482</v>
      </c>
      <c r="Y175" s="34" t="n">
        <f aca="false">IF(AND($S175=サマリー!$B$8,$K175&lt;&gt;""),J175,"")</f>
        <v>0.0193981481481482</v>
      </c>
      <c r="Z175" s="34" t="n">
        <f aca="false">IF(AND($E175=サマリー!$B$6,$O175&lt;&gt;""),N175,"")</f>
        <v>0.0131597222222222</v>
      </c>
      <c r="AA175" s="34" t="n">
        <f aca="false">IF(AND($S175=サマリー!$B$8,$O175&lt;&gt;""),N175,"")</f>
        <v>0.0131597222222222</v>
      </c>
    </row>
    <row r="176" customFormat="false" ht="15" hidden="false" customHeight="true" outlineLevel="0" collapsed="false">
      <c r="A176" s="32" t="n">
        <v>175</v>
      </c>
      <c r="B176" s="32" t="n">
        <v>421</v>
      </c>
      <c r="C176" s="32" t="s">
        <v>238</v>
      </c>
      <c r="D176" s="32" t="n">
        <v>49</v>
      </c>
      <c r="E176" s="32" t="s">
        <v>47</v>
      </c>
      <c r="F176" s="32" t="s">
        <v>182</v>
      </c>
      <c r="G176" s="33" t="n">
        <v>0.0387962962962963</v>
      </c>
      <c r="H176" s="33" t="n">
        <v>0.00741898148148148</v>
      </c>
      <c r="I176" s="32" t="n">
        <v>215</v>
      </c>
      <c r="J176" s="33" t="n">
        <v>0.0212384259259259</v>
      </c>
      <c r="K176" s="32" t="n">
        <v>165</v>
      </c>
      <c r="L176" s="33" t="n">
        <v>0.0286574074074074</v>
      </c>
      <c r="M176" s="32" t="n">
        <v>183</v>
      </c>
      <c r="N176" s="33" t="n">
        <v>0.0101388888888889</v>
      </c>
      <c r="O176" s="32" t="n">
        <v>156</v>
      </c>
      <c r="P176" s="32"/>
      <c r="Q176" s="32" t="n">
        <v>146</v>
      </c>
      <c r="R176" s="32"/>
      <c r="S176" s="31" t="s">
        <v>49</v>
      </c>
      <c r="T176" s="32" t="n">
        <v>56</v>
      </c>
      <c r="U176" s="32" t="s">
        <v>50</v>
      </c>
      <c r="V176" s="34" t="n">
        <f aca="false">IF(AND($E176=サマリー!$B$6,$I176&lt;&gt;""),H176,"")</f>
        <v>0.00741898148148148</v>
      </c>
      <c r="W176" s="34" t="n">
        <f aca="false">IF(AND($S176=サマリー!$B$8,$I176&lt;&gt;""),H176,"")</f>
        <v>0.00741898148148148</v>
      </c>
      <c r="X176" s="34" t="n">
        <f aca="false">IF(AND($E176=サマリー!$B$6,$K176&lt;&gt;""),J176,"")</f>
        <v>0.0212384259259259</v>
      </c>
      <c r="Y176" s="34" t="n">
        <f aca="false">IF(AND($S176=サマリー!$B$8,$K176&lt;&gt;""),J176,"")</f>
        <v>0.0212384259259259</v>
      </c>
      <c r="Z176" s="34" t="n">
        <f aca="false">IF(AND($E176=サマリー!$B$6,$O176&lt;&gt;""),N176,"")</f>
        <v>0.0101388888888889</v>
      </c>
      <c r="AA176" s="34" t="n">
        <f aca="false">IF(AND($S176=サマリー!$B$8,$O176&lt;&gt;""),N176,"")</f>
        <v>0.0101388888888889</v>
      </c>
    </row>
    <row r="177" customFormat="false" ht="15" hidden="false" customHeight="true" outlineLevel="0" collapsed="false">
      <c r="A177" s="32" t="n">
        <v>176</v>
      </c>
      <c r="B177" s="32" t="n">
        <v>502</v>
      </c>
      <c r="C177" s="32" t="s">
        <v>239</v>
      </c>
      <c r="D177" s="32" t="n">
        <v>34</v>
      </c>
      <c r="E177" s="32" t="s">
        <v>47</v>
      </c>
      <c r="F177" s="32" t="s">
        <v>48</v>
      </c>
      <c r="G177" s="33" t="n">
        <v>0.0388194444444444</v>
      </c>
      <c r="H177" s="33" t="n">
        <v>0.00556712962962963</v>
      </c>
      <c r="I177" s="32" t="n">
        <v>63</v>
      </c>
      <c r="J177" s="33" t="n">
        <v>0.0224305555555556</v>
      </c>
      <c r="K177" s="32" t="n">
        <v>195</v>
      </c>
      <c r="L177" s="33" t="n">
        <v>0.0279976851851852</v>
      </c>
      <c r="M177" s="32" t="n">
        <v>163</v>
      </c>
      <c r="N177" s="33" t="n">
        <v>0.0108217592592593</v>
      </c>
      <c r="O177" s="32" t="n">
        <v>184</v>
      </c>
      <c r="P177" s="32"/>
      <c r="Q177" s="32" t="n">
        <v>147</v>
      </c>
      <c r="R177" s="32"/>
      <c r="S177" s="31" t="s">
        <v>49</v>
      </c>
      <c r="T177" s="32" t="n">
        <v>57</v>
      </c>
      <c r="U177" s="31" t="s">
        <v>67</v>
      </c>
      <c r="V177" s="34" t="n">
        <f aca="false">IF(AND($E177=サマリー!$B$6,$I177&lt;&gt;""),H177,"")</f>
        <v>0.00556712962962963</v>
      </c>
      <c r="W177" s="34" t="n">
        <f aca="false">IF(AND($S177=サマリー!$B$8,$I177&lt;&gt;""),H177,"")</f>
        <v>0.00556712962962963</v>
      </c>
      <c r="X177" s="34" t="n">
        <f aca="false">IF(AND($E177=サマリー!$B$6,$K177&lt;&gt;""),J177,"")</f>
        <v>0.0224305555555556</v>
      </c>
      <c r="Y177" s="34" t="n">
        <f aca="false">IF(AND($S177=サマリー!$B$8,$K177&lt;&gt;""),J177,"")</f>
        <v>0.0224305555555556</v>
      </c>
      <c r="Z177" s="34" t="n">
        <f aca="false">IF(AND($E177=サマリー!$B$6,$O177&lt;&gt;""),N177,"")</f>
        <v>0.0108217592592593</v>
      </c>
      <c r="AA177" s="34" t="n">
        <f aca="false">IF(AND($S177=サマリー!$B$8,$O177&lt;&gt;""),N177,"")</f>
        <v>0.0108217592592593</v>
      </c>
    </row>
    <row r="178" customFormat="false" ht="15" hidden="false" customHeight="true" outlineLevel="0" collapsed="false">
      <c r="A178" s="32" t="n">
        <v>177</v>
      </c>
      <c r="B178" s="32" t="n">
        <v>351</v>
      </c>
      <c r="C178" s="32" t="s">
        <v>240</v>
      </c>
      <c r="D178" s="32" t="n">
        <v>51</v>
      </c>
      <c r="E178" s="32" t="s">
        <v>47</v>
      </c>
      <c r="F178" s="32" t="s">
        <v>48</v>
      </c>
      <c r="G178" s="33" t="n">
        <v>0.0388425925925926</v>
      </c>
      <c r="H178" s="33" t="n">
        <v>0.00625</v>
      </c>
      <c r="I178" s="32" t="n">
        <v>123</v>
      </c>
      <c r="J178" s="33" t="n">
        <v>0.0220486111111111</v>
      </c>
      <c r="K178" s="32" t="n">
        <v>187</v>
      </c>
      <c r="L178" s="33" t="n">
        <v>0.0282986111111111</v>
      </c>
      <c r="M178" s="32" t="n">
        <v>172</v>
      </c>
      <c r="N178" s="33" t="n">
        <v>0.0105439814814815</v>
      </c>
      <c r="O178" s="32" t="n">
        <v>175</v>
      </c>
      <c r="P178" s="32"/>
      <c r="Q178" s="32" t="n">
        <v>148</v>
      </c>
      <c r="R178" s="32"/>
      <c r="S178" s="31" t="s">
        <v>53</v>
      </c>
      <c r="T178" s="32" t="n">
        <v>72</v>
      </c>
      <c r="U178" s="32" t="s">
        <v>50</v>
      </c>
      <c r="V178" s="34" t="n">
        <f aca="false">IF(AND($E178=サマリー!$B$6,$I178&lt;&gt;""),H178,"")</f>
        <v>0.00625</v>
      </c>
      <c r="W178" s="35" t="str">
        <f aca="false">IF(AND($S178=サマリー!$B$8,$I178&lt;&gt;""),H178,"")</f>
        <v/>
      </c>
      <c r="X178" s="34" t="n">
        <f aca="false">IF(AND($E178=サマリー!$B$6,$K178&lt;&gt;""),J178,"")</f>
        <v>0.0220486111111111</v>
      </c>
      <c r="Y178" s="35" t="str">
        <f aca="false">IF(AND($S178=サマリー!$B$8,$K178&lt;&gt;""),J178,"")</f>
        <v/>
      </c>
      <c r="Z178" s="34" t="n">
        <f aca="false">IF(AND($E178=サマリー!$B$6,$O178&lt;&gt;""),N178,"")</f>
        <v>0.0105439814814815</v>
      </c>
      <c r="AA178" s="35" t="str">
        <f aca="false">IF(AND($S178=サマリー!$B$8,$O178&lt;&gt;""),N178,"")</f>
        <v/>
      </c>
    </row>
    <row r="179" customFormat="false" ht="15" hidden="false" customHeight="true" outlineLevel="0" collapsed="false">
      <c r="A179" s="32" t="n">
        <v>178</v>
      </c>
      <c r="B179" s="32" t="n">
        <v>553</v>
      </c>
      <c r="C179" s="32" t="s">
        <v>241</v>
      </c>
      <c r="D179" s="32" t="n">
        <v>57</v>
      </c>
      <c r="E179" s="32" t="s">
        <v>47</v>
      </c>
      <c r="F179" s="32" t="s">
        <v>48</v>
      </c>
      <c r="G179" s="33" t="n">
        <v>0.038912037037037</v>
      </c>
      <c r="H179" s="33" t="n">
        <v>0.00686342592592593</v>
      </c>
      <c r="I179" s="32" t="n">
        <v>174</v>
      </c>
      <c r="J179" s="33" t="n">
        <v>0.0219675925925926</v>
      </c>
      <c r="K179" s="32" t="n">
        <v>181</v>
      </c>
      <c r="L179" s="33" t="n">
        <v>0.0288310185185185</v>
      </c>
      <c r="M179" s="32" t="n">
        <v>186</v>
      </c>
      <c r="N179" s="33" t="n">
        <v>0.0100810185185185</v>
      </c>
      <c r="O179" s="32" t="n">
        <v>153</v>
      </c>
      <c r="P179" s="32"/>
      <c r="Q179" s="32" t="n">
        <v>149</v>
      </c>
      <c r="R179" s="32"/>
      <c r="S179" s="31" t="s">
        <v>53</v>
      </c>
      <c r="T179" s="32" t="n">
        <v>73</v>
      </c>
      <c r="U179" s="32" t="s">
        <v>88</v>
      </c>
      <c r="V179" s="34" t="n">
        <f aca="false">IF(AND($E179=サマリー!$B$6,$I179&lt;&gt;""),H179,"")</f>
        <v>0.00686342592592593</v>
      </c>
      <c r="W179" s="35" t="str">
        <f aca="false">IF(AND($S179=サマリー!$B$8,$I179&lt;&gt;""),H179,"")</f>
        <v/>
      </c>
      <c r="X179" s="34" t="n">
        <f aca="false">IF(AND($E179=サマリー!$B$6,$K179&lt;&gt;""),J179,"")</f>
        <v>0.0219675925925926</v>
      </c>
      <c r="Y179" s="35" t="str">
        <f aca="false">IF(AND($S179=サマリー!$B$8,$K179&lt;&gt;""),J179,"")</f>
        <v/>
      </c>
      <c r="Z179" s="34" t="n">
        <f aca="false">IF(AND($E179=サマリー!$B$6,$O179&lt;&gt;""),N179,"")</f>
        <v>0.0100810185185185</v>
      </c>
      <c r="AA179" s="35" t="str">
        <f aca="false">IF(AND($S179=サマリー!$B$8,$O179&lt;&gt;""),N179,"")</f>
        <v/>
      </c>
    </row>
    <row r="180" customFormat="false" ht="15" hidden="false" customHeight="true" outlineLevel="0" collapsed="false">
      <c r="A180" s="32" t="n">
        <v>179</v>
      </c>
      <c r="B180" s="32" t="n">
        <v>335</v>
      </c>
      <c r="C180" s="32" t="s">
        <v>242</v>
      </c>
      <c r="D180" s="32" t="n">
        <v>53</v>
      </c>
      <c r="E180" s="32" t="s">
        <v>47</v>
      </c>
      <c r="F180" s="32" t="s">
        <v>48</v>
      </c>
      <c r="G180" s="33" t="n">
        <v>0.0389236111111111</v>
      </c>
      <c r="H180" s="33" t="n">
        <v>0.00688657407407407</v>
      </c>
      <c r="I180" s="32" t="n">
        <v>177</v>
      </c>
      <c r="J180" s="33" t="n">
        <v>0.0211574074074074</v>
      </c>
      <c r="K180" s="32" t="n">
        <v>162</v>
      </c>
      <c r="L180" s="33" t="n">
        <v>0.0280439814814815</v>
      </c>
      <c r="M180" s="32" t="n">
        <v>166</v>
      </c>
      <c r="N180" s="33" t="n">
        <v>0.0108796296296296</v>
      </c>
      <c r="O180" s="32" t="n">
        <v>189</v>
      </c>
      <c r="P180" s="32"/>
      <c r="Q180" s="32" t="n">
        <v>150</v>
      </c>
      <c r="R180" s="32"/>
      <c r="S180" s="31" t="s">
        <v>53</v>
      </c>
      <c r="T180" s="32" t="n">
        <v>74</v>
      </c>
      <c r="U180" s="32" t="s">
        <v>50</v>
      </c>
      <c r="V180" s="34" t="n">
        <f aca="false">IF(AND($E180=サマリー!$B$6,$I180&lt;&gt;""),H180,"")</f>
        <v>0.00688657407407407</v>
      </c>
      <c r="W180" s="35" t="str">
        <f aca="false">IF(AND($S180=サマリー!$B$8,$I180&lt;&gt;""),H180,"")</f>
        <v/>
      </c>
      <c r="X180" s="34" t="n">
        <f aca="false">IF(AND($E180=サマリー!$B$6,$K180&lt;&gt;""),J180,"")</f>
        <v>0.0211574074074074</v>
      </c>
      <c r="Y180" s="35" t="str">
        <f aca="false">IF(AND($S180=サマリー!$B$8,$K180&lt;&gt;""),J180,"")</f>
        <v/>
      </c>
      <c r="Z180" s="34" t="n">
        <f aca="false">IF(AND($E180=サマリー!$B$6,$O180&lt;&gt;""),N180,"")</f>
        <v>0.0108796296296296</v>
      </c>
      <c r="AA180" s="35" t="str">
        <f aca="false">IF(AND($S180=サマリー!$B$8,$O180&lt;&gt;""),N180,"")</f>
        <v/>
      </c>
    </row>
    <row r="181" customFormat="false" ht="15" hidden="false" customHeight="true" outlineLevel="0" collapsed="false">
      <c r="A181" s="32" t="n">
        <v>180</v>
      </c>
      <c r="B181" s="32" t="n">
        <v>457</v>
      </c>
      <c r="C181" s="32" t="s">
        <v>243</v>
      </c>
      <c r="D181" s="32" t="n">
        <v>45</v>
      </c>
      <c r="E181" s="32" t="s">
        <v>47</v>
      </c>
      <c r="F181" s="32" t="s">
        <v>48</v>
      </c>
      <c r="G181" s="33" t="n">
        <v>0.0389699074074074</v>
      </c>
      <c r="H181" s="33" t="n">
        <v>0.00645833333333333</v>
      </c>
      <c r="I181" s="32" t="n">
        <v>145</v>
      </c>
      <c r="J181" s="33" t="n">
        <v>0.0215393518518519</v>
      </c>
      <c r="K181" s="32" t="n">
        <v>173</v>
      </c>
      <c r="L181" s="33" t="n">
        <v>0.0279976851851852</v>
      </c>
      <c r="M181" s="32" t="n">
        <v>162</v>
      </c>
      <c r="N181" s="33" t="n">
        <v>0.0109722222222222</v>
      </c>
      <c r="O181" s="32" t="n">
        <v>191</v>
      </c>
      <c r="P181" s="32"/>
      <c r="Q181" s="32" t="n">
        <v>151</v>
      </c>
      <c r="R181" s="32"/>
      <c r="S181" s="31" t="s">
        <v>49</v>
      </c>
      <c r="T181" s="32" t="n">
        <v>58</v>
      </c>
      <c r="U181" s="32" t="s">
        <v>50</v>
      </c>
      <c r="V181" s="34" t="n">
        <f aca="false">IF(AND($E181=サマリー!$B$6,$I181&lt;&gt;""),H181,"")</f>
        <v>0.00645833333333333</v>
      </c>
      <c r="W181" s="34" t="n">
        <f aca="false">IF(AND($S181=サマリー!$B$8,$I181&lt;&gt;""),H181,"")</f>
        <v>0.00645833333333333</v>
      </c>
      <c r="X181" s="34" t="n">
        <f aca="false">IF(AND($E181=サマリー!$B$6,$K181&lt;&gt;""),J181,"")</f>
        <v>0.0215393518518519</v>
      </c>
      <c r="Y181" s="34" t="n">
        <f aca="false">IF(AND($S181=サマリー!$B$8,$K181&lt;&gt;""),J181,"")</f>
        <v>0.0215393518518519</v>
      </c>
      <c r="Z181" s="34" t="n">
        <f aca="false">IF(AND($E181=サマリー!$B$6,$O181&lt;&gt;""),N181,"")</f>
        <v>0.0109722222222222</v>
      </c>
      <c r="AA181" s="34" t="n">
        <f aca="false">IF(AND($S181=サマリー!$B$8,$O181&lt;&gt;""),N181,"")</f>
        <v>0.0109722222222222</v>
      </c>
    </row>
    <row r="182" customFormat="false" ht="15" hidden="false" customHeight="true" outlineLevel="0" collapsed="false">
      <c r="A182" s="32" t="n">
        <v>181</v>
      </c>
      <c r="B182" s="32" t="n">
        <v>305</v>
      </c>
      <c r="C182" s="32" t="s">
        <v>244</v>
      </c>
      <c r="D182" s="32" t="n">
        <v>64</v>
      </c>
      <c r="E182" s="32" t="s">
        <v>47</v>
      </c>
      <c r="F182" s="32" t="s">
        <v>48</v>
      </c>
      <c r="G182" s="33" t="n">
        <v>0.0389930555555556</v>
      </c>
      <c r="H182" s="33" t="n">
        <v>0.00697916666666667</v>
      </c>
      <c r="I182" s="32" t="n">
        <v>188</v>
      </c>
      <c r="J182" s="33" t="n">
        <v>0.0232175925925926</v>
      </c>
      <c r="K182" s="32" t="n">
        <v>213</v>
      </c>
      <c r="L182" s="33" t="n">
        <v>0.0301967592592593</v>
      </c>
      <c r="M182" s="32" t="n">
        <v>208</v>
      </c>
      <c r="N182" s="33" t="n">
        <v>0.0087962962962963</v>
      </c>
      <c r="O182" s="32" t="n">
        <v>85</v>
      </c>
      <c r="P182" s="32"/>
      <c r="Q182" s="32" t="n">
        <v>152</v>
      </c>
      <c r="R182" s="32"/>
      <c r="S182" s="31" t="s">
        <v>53</v>
      </c>
      <c r="T182" s="32" t="n">
        <v>75</v>
      </c>
      <c r="U182" s="32" t="s">
        <v>50</v>
      </c>
      <c r="V182" s="34" t="n">
        <f aca="false">IF(AND($E182=サマリー!$B$6,$I182&lt;&gt;""),H182,"")</f>
        <v>0.00697916666666667</v>
      </c>
      <c r="W182" s="35" t="str">
        <f aca="false">IF(AND($S182=サマリー!$B$8,$I182&lt;&gt;""),H182,"")</f>
        <v/>
      </c>
      <c r="X182" s="34" t="n">
        <f aca="false">IF(AND($E182=サマリー!$B$6,$K182&lt;&gt;""),J182,"")</f>
        <v>0.0232175925925926</v>
      </c>
      <c r="Y182" s="35" t="str">
        <f aca="false">IF(AND($S182=サマリー!$B$8,$K182&lt;&gt;""),J182,"")</f>
        <v/>
      </c>
      <c r="Z182" s="34" t="n">
        <f aca="false">IF(AND($E182=サマリー!$B$6,$O182&lt;&gt;""),N182,"")</f>
        <v>0.0087962962962963</v>
      </c>
      <c r="AA182" s="35" t="str">
        <f aca="false">IF(AND($S182=サマリー!$B$8,$O182&lt;&gt;""),N182,"")</f>
        <v/>
      </c>
    </row>
    <row r="183" customFormat="false" ht="15" hidden="false" customHeight="true" outlineLevel="0" collapsed="false">
      <c r="A183" s="32" t="n">
        <v>182</v>
      </c>
      <c r="B183" s="32" t="n">
        <v>551</v>
      </c>
      <c r="C183" s="32" t="s">
        <v>245</v>
      </c>
      <c r="D183" s="32" t="n">
        <v>58</v>
      </c>
      <c r="E183" s="32" t="s">
        <v>47</v>
      </c>
      <c r="F183" s="32" t="s">
        <v>48</v>
      </c>
      <c r="G183" s="33" t="n">
        <v>0.0390740740740741</v>
      </c>
      <c r="H183" s="33" t="n">
        <v>0.00601851851851852</v>
      </c>
      <c r="I183" s="32" t="n">
        <v>96</v>
      </c>
      <c r="J183" s="33" t="n">
        <v>0.0231944444444444</v>
      </c>
      <c r="K183" s="32" t="n">
        <v>212</v>
      </c>
      <c r="L183" s="33" t="n">
        <v>0.029212962962963</v>
      </c>
      <c r="M183" s="32" t="n">
        <v>190</v>
      </c>
      <c r="N183" s="33" t="n">
        <v>0.00986111111111111</v>
      </c>
      <c r="O183" s="32" t="n">
        <v>142</v>
      </c>
      <c r="P183" s="32"/>
      <c r="Q183" s="32" t="n">
        <v>153</v>
      </c>
      <c r="R183" s="32"/>
      <c r="S183" s="31" t="s">
        <v>53</v>
      </c>
      <c r="T183" s="32" t="n">
        <v>76</v>
      </c>
      <c r="U183" s="32" t="s">
        <v>88</v>
      </c>
      <c r="V183" s="34" t="n">
        <f aca="false">IF(AND($E183=サマリー!$B$6,$I183&lt;&gt;""),H183,"")</f>
        <v>0.00601851851851852</v>
      </c>
      <c r="W183" s="35" t="str">
        <f aca="false">IF(AND($S183=サマリー!$B$8,$I183&lt;&gt;""),H183,"")</f>
        <v/>
      </c>
      <c r="X183" s="34" t="n">
        <f aca="false">IF(AND($E183=サマリー!$B$6,$K183&lt;&gt;""),J183,"")</f>
        <v>0.0231944444444444</v>
      </c>
      <c r="Y183" s="35" t="str">
        <f aca="false">IF(AND($S183=サマリー!$B$8,$K183&lt;&gt;""),J183,"")</f>
        <v/>
      </c>
      <c r="Z183" s="34" t="n">
        <f aca="false">IF(AND($E183=サマリー!$B$6,$O183&lt;&gt;""),N183,"")</f>
        <v>0.00986111111111111</v>
      </c>
      <c r="AA183" s="35" t="str">
        <f aca="false">IF(AND($S183=サマリー!$B$8,$O183&lt;&gt;""),N183,"")</f>
        <v/>
      </c>
    </row>
    <row r="184" customFormat="false" ht="15" hidden="false" customHeight="true" outlineLevel="0" collapsed="false">
      <c r="A184" s="32" t="n">
        <v>183</v>
      </c>
      <c r="B184" s="32" t="n">
        <v>543</v>
      </c>
      <c r="C184" s="32" t="s">
        <v>246</v>
      </c>
      <c r="D184" s="32" t="n">
        <v>52</v>
      </c>
      <c r="E184" s="32" t="s">
        <v>57</v>
      </c>
      <c r="F184" s="32" t="s">
        <v>48</v>
      </c>
      <c r="G184" s="33" t="n">
        <v>0.0390856481481482</v>
      </c>
      <c r="H184" s="33" t="n">
        <v>0.00662037037037037</v>
      </c>
      <c r="I184" s="32" t="n">
        <v>160</v>
      </c>
      <c r="J184" s="33" t="n">
        <v>0.0217476851851852</v>
      </c>
      <c r="K184" s="32" t="n">
        <v>179</v>
      </c>
      <c r="L184" s="33" t="n">
        <v>0.0283680555555556</v>
      </c>
      <c r="M184" s="32" t="n">
        <v>174</v>
      </c>
      <c r="N184" s="33" t="n">
        <v>0.0107175925925926</v>
      </c>
      <c r="O184" s="32" t="n">
        <v>183</v>
      </c>
      <c r="P184" s="32"/>
      <c r="Q184" s="32"/>
      <c r="R184" s="32" t="n">
        <v>30</v>
      </c>
      <c r="S184" s="31" t="s">
        <v>58</v>
      </c>
      <c r="T184" s="32" t="n">
        <v>12</v>
      </c>
      <c r="U184" s="32" t="s">
        <v>88</v>
      </c>
      <c r="V184" s="35" t="str">
        <f aca="false">IF(AND($E184=サマリー!$B$6,$I184&lt;&gt;""),H184,"")</f>
        <v/>
      </c>
      <c r="W184" s="35" t="str">
        <f aca="false">IF(AND($S184=サマリー!$B$8,$I184&lt;&gt;""),H184,"")</f>
        <v/>
      </c>
      <c r="X184" s="35" t="str">
        <f aca="false">IF(AND($E184=サマリー!$B$6,$K184&lt;&gt;""),J184,"")</f>
        <v/>
      </c>
      <c r="Y184" s="35" t="str">
        <f aca="false">IF(AND($S184=サマリー!$B$8,$K184&lt;&gt;""),J184,"")</f>
        <v/>
      </c>
      <c r="Z184" s="35" t="str">
        <f aca="false">IF(AND($E184=サマリー!$B$6,$O184&lt;&gt;""),N184,"")</f>
        <v/>
      </c>
      <c r="AA184" s="35" t="str">
        <f aca="false">IF(AND($S184=サマリー!$B$8,$O184&lt;&gt;""),N184,"")</f>
        <v/>
      </c>
    </row>
    <row r="185" customFormat="false" ht="15" hidden="false" customHeight="true" outlineLevel="0" collapsed="false">
      <c r="A185" s="32" t="n">
        <v>184</v>
      </c>
      <c r="B185" s="32" t="n">
        <v>510</v>
      </c>
      <c r="C185" s="32" t="s">
        <v>247</v>
      </c>
      <c r="D185" s="32" t="n">
        <v>65</v>
      </c>
      <c r="E185" s="32" t="s">
        <v>47</v>
      </c>
      <c r="F185" s="32" t="s">
        <v>48</v>
      </c>
      <c r="G185" s="33" t="n">
        <v>0.0391319444444444</v>
      </c>
      <c r="H185" s="33" t="n">
        <v>0.00640046296296296</v>
      </c>
      <c r="I185" s="32" t="n">
        <v>138</v>
      </c>
      <c r="J185" s="33" t="n">
        <v>0.0221412037037037</v>
      </c>
      <c r="K185" s="32" t="n">
        <v>190</v>
      </c>
      <c r="L185" s="33" t="n">
        <v>0.0285416666666667</v>
      </c>
      <c r="M185" s="32" t="n">
        <v>176</v>
      </c>
      <c r="N185" s="33" t="n">
        <v>0.0105902777777778</v>
      </c>
      <c r="O185" s="32" t="n">
        <v>178</v>
      </c>
      <c r="P185" s="32"/>
      <c r="Q185" s="32" t="n">
        <v>154</v>
      </c>
      <c r="R185" s="32"/>
      <c r="S185" s="31" t="s">
        <v>53</v>
      </c>
      <c r="T185" s="32" t="n">
        <v>77</v>
      </c>
      <c r="U185" s="31" t="s">
        <v>67</v>
      </c>
      <c r="V185" s="34" t="n">
        <f aca="false">IF(AND($E185=サマリー!$B$6,$I185&lt;&gt;""),H185,"")</f>
        <v>0.00640046296296296</v>
      </c>
      <c r="W185" s="35" t="str">
        <f aca="false">IF(AND($S185=サマリー!$B$8,$I185&lt;&gt;""),H185,"")</f>
        <v/>
      </c>
      <c r="X185" s="34" t="n">
        <f aca="false">IF(AND($E185=サマリー!$B$6,$K185&lt;&gt;""),J185,"")</f>
        <v>0.0221412037037037</v>
      </c>
      <c r="Y185" s="35" t="str">
        <f aca="false">IF(AND($S185=サマリー!$B$8,$K185&lt;&gt;""),J185,"")</f>
        <v/>
      </c>
      <c r="Z185" s="34" t="n">
        <f aca="false">IF(AND($E185=サマリー!$B$6,$O185&lt;&gt;""),N185,"")</f>
        <v>0.0105902777777778</v>
      </c>
      <c r="AA185" s="35" t="str">
        <f aca="false">IF(AND($S185=サマリー!$B$8,$O185&lt;&gt;""),N185,"")</f>
        <v/>
      </c>
    </row>
    <row r="186" customFormat="false" ht="15" hidden="false" customHeight="true" outlineLevel="0" collapsed="false">
      <c r="A186" s="32" t="n">
        <v>185</v>
      </c>
      <c r="B186" s="32" t="n">
        <v>438</v>
      </c>
      <c r="C186" s="32" t="s">
        <v>248</v>
      </c>
      <c r="D186" s="32" t="n">
        <v>45</v>
      </c>
      <c r="E186" s="32" t="s">
        <v>47</v>
      </c>
      <c r="F186" s="32" t="s">
        <v>92</v>
      </c>
      <c r="G186" s="33" t="n">
        <v>0.0391550925925926</v>
      </c>
      <c r="H186" s="33" t="n">
        <v>0.00631944444444444</v>
      </c>
      <c r="I186" s="32" t="n">
        <v>133</v>
      </c>
      <c r="J186" s="33" t="n">
        <v>0.0222453703703704</v>
      </c>
      <c r="K186" s="32" t="n">
        <v>191</v>
      </c>
      <c r="L186" s="33" t="n">
        <v>0.0285648148148148</v>
      </c>
      <c r="M186" s="32" t="n">
        <v>177</v>
      </c>
      <c r="N186" s="33" t="n">
        <v>0.0105902777777778</v>
      </c>
      <c r="O186" s="32" t="n">
        <v>179</v>
      </c>
      <c r="P186" s="32"/>
      <c r="Q186" s="32" t="n">
        <v>155</v>
      </c>
      <c r="R186" s="32"/>
      <c r="S186" s="31" t="s">
        <v>49</v>
      </c>
      <c r="T186" s="32" t="n">
        <v>59</v>
      </c>
      <c r="U186" s="32" t="s">
        <v>50</v>
      </c>
      <c r="V186" s="34" t="n">
        <f aca="false">IF(AND($E186=サマリー!$B$6,$I186&lt;&gt;""),H186,"")</f>
        <v>0.00631944444444444</v>
      </c>
      <c r="W186" s="34" t="n">
        <f aca="false">IF(AND($S186=サマリー!$B$8,$I186&lt;&gt;""),H186,"")</f>
        <v>0.00631944444444444</v>
      </c>
      <c r="X186" s="34" t="n">
        <f aca="false">IF(AND($E186=サマリー!$B$6,$K186&lt;&gt;""),J186,"")</f>
        <v>0.0222453703703704</v>
      </c>
      <c r="Y186" s="34" t="n">
        <f aca="false">IF(AND($S186=サマリー!$B$8,$K186&lt;&gt;""),J186,"")</f>
        <v>0.0222453703703704</v>
      </c>
      <c r="Z186" s="34" t="n">
        <f aca="false">IF(AND($E186=サマリー!$B$6,$O186&lt;&gt;""),N186,"")</f>
        <v>0.0105902777777778</v>
      </c>
      <c r="AA186" s="34" t="n">
        <f aca="false">IF(AND($S186=サマリー!$B$8,$O186&lt;&gt;""),N186,"")</f>
        <v>0.0105902777777778</v>
      </c>
    </row>
    <row r="187" customFormat="false" ht="15" hidden="false" customHeight="true" outlineLevel="0" collapsed="false">
      <c r="A187" s="32" t="n">
        <v>186</v>
      </c>
      <c r="B187" s="32" t="n">
        <v>406</v>
      </c>
      <c r="C187" s="32" t="s">
        <v>249</v>
      </c>
      <c r="D187" s="32" t="n">
        <v>39</v>
      </c>
      <c r="E187" s="32" t="s">
        <v>47</v>
      </c>
      <c r="F187" s="32" t="s">
        <v>48</v>
      </c>
      <c r="G187" s="33" t="n">
        <v>0.0392939814814815</v>
      </c>
      <c r="H187" s="33" t="n">
        <v>0.0065625</v>
      </c>
      <c r="I187" s="32" t="n">
        <v>155</v>
      </c>
      <c r="J187" s="33" t="n">
        <v>0.0209953703703704</v>
      </c>
      <c r="K187" s="32" t="n">
        <v>156</v>
      </c>
      <c r="L187" s="33" t="n">
        <v>0.0275578703703704</v>
      </c>
      <c r="M187" s="32" t="n">
        <v>150</v>
      </c>
      <c r="N187" s="33" t="n">
        <v>0.0117361111111111</v>
      </c>
      <c r="O187" s="32" t="n">
        <v>217</v>
      </c>
      <c r="P187" s="32"/>
      <c r="Q187" s="32" t="n">
        <v>156</v>
      </c>
      <c r="R187" s="32"/>
      <c r="S187" s="31" t="s">
        <v>49</v>
      </c>
      <c r="T187" s="32" t="n">
        <v>60</v>
      </c>
      <c r="U187" s="32" t="s">
        <v>50</v>
      </c>
      <c r="V187" s="34" t="n">
        <f aca="false">IF(AND($E187=サマリー!$B$6,$I187&lt;&gt;""),H187,"")</f>
        <v>0.0065625</v>
      </c>
      <c r="W187" s="34" t="n">
        <f aca="false">IF(AND($S187=サマリー!$B$8,$I187&lt;&gt;""),H187,"")</f>
        <v>0.0065625</v>
      </c>
      <c r="X187" s="34" t="n">
        <f aca="false">IF(AND($E187=サマリー!$B$6,$K187&lt;&gt;""),J187,"")</f>
        <v>0.0209953703703704</v>
      </c>
      <c r="Y187" s="34" t="n">
        <f aca="false">IF(AND($S187=サマリー!$B$8,$K187&lt;&gt;""),J187,"")</f>
        <v>0.0209953703703704</v>
      </c>
      <c r="Z187" s="34" t="n">
        <f aca="false">IF(AND($E187=サマリー!$B$6,$O187&lt;&gt;""),N187,"")</f>
        <v>0.0117361111111111</v>
      </c>
      <c r="AA187" s="34" t="n">
        <f aca="false">IF(AND($S187=サマリー!$B$8,$O187&lt;&gt;""),N187,"")</f>
        <v>0.0117361111111111</v>
      </c>
    </row>
    <row r="188" customFormat="false" ht="15" hidden="false" customHeight="true" outlineLevel="0" collapsed="false">
      <c r="A188" s="32" t="n">
        <v>187</v>
      </c>
      <c r="B188" s="32" t="n">
        <v>526</v>
      </c>
      <c r="C188" s="32" t="s">
        <v>250</v>
      </c>
      <c r="D188" s="32" t="n">
        <v>42</v>
      </c>
      <c r="E188" s="32" t="s">
        <v>47</v>
      </c>
      <c r="F188" s="32" t="s">
        <v>48</v>
      </c>
      <c r="G188" s="33" t="n">
        <v>0.039375</v>
      </c>
      <c r="H188" s="33" t="n">
        <v>0.00666666666666667</v>
      </c>
      <c r="I188" s="32" t="n">
        <v>161</v>
      </c>
      <c r="J188" s="33" t="n">
        <v>0.0216087962962963</v>
      </c>
      <c r="K188" s="32" t="n">
        <v>175</v>
      </c>
      <c r="L188" s="33" t="n">
        <v>0.028275462962963</v>
      </c>
      <c r="M188" s="32" t="n">
        <v>171</v>
      </c>
      <c r="N188" s="33" t="n">
        <v>0.011099537037037</v>
      </c>
      <c r="O188" s="32" t="n">
        <v>197</v>
      </c>
      <c r="P188" s="32"/>
      <c r="Q188" s="32" t="n">
        <v>157</v>
      </c>
      <c r="R188" s="32"/>
      <c r="S188" s="31" t="s">
        <v>49</v>
      </c>
      <c r="T188" s="32" t="n">
        <v>61</v>
      </c>
      <c r="U188" s="32" t="s">
        <v>88</v>
      </c>
      <c r="V188" s="34" t="n">
        <f aca="false">IF(AND($E188=サマリー!$B$6,$I188&lt;&gt;""),H188,"")</f>
        <v>0.00666666666666667</v>
      </c>
      <c r="W188" s="34" t="n">
        <f aca="false">IF(AND($S188=サマリー!$B$8,$I188&lt;&gt;""),H188,"")</f>
        <v>0.00666666666666667</v>
      </c>
      <c r="X188" s="34" t="n">
        <f aca="false">IF(AND($E188=サマリー!$B$6,$K188&lt;&gt;""),J188,"")</f>
        <v>0.0216087962962963</v>
      </c>
      <c r="Y188" s="34" t="n">
        <f aca="false">IF(AND($S188=サマリー!$B$8,$K188&lt;&gt;""),J188,"")</f>
        <v>0.0216087962962963</v>
      </c>
      <c r="Z188" s="34" t="n">
        <f aca="false">IF(AND($E188=サマリー!$B$6,$O188&lt;&gt;""),N188,"")</f>
        <v>0.011099537037037</v>
      </c>
      <c r="AA188" s="34" t="n">
        <f aca="false">IF(AND($S188=サマリー!$B$8,$O188&lt;&gt;""),N188,"")</f>
        <v>0.011099537037037</v>
      </c>
    </row>
    <row r="189" customFormat="false" ht="15" hidden="false" customHeight="true" outlineLevel="0" collapsed="false">
      <c r="A189" s="32" t="n">
        <v>188</v>
      </c>
      <c r="B189" s="32" t="n">
        <v>342</v>
      </c>
      <c r="C189" s="32" t="s">
        <v>251</v>
      </c>
      <c r="D189" s="32" t="n">
        <v>63</v>
      </c>
      <c r="E189" s="32" t="s">
        <v>47</v>
      </c>
      <c r="F189" s="32" t="s">
        <v>92</v>
      </c>
      <c r="G189" s="33" t="n">
        <v>0.0394097222222222</v>
      </c>
      <c r="H189" s="33" t="n">
        <v>0.00731481481481482</v>
      </c>
      <c r="I189" s="32" t="n">
        <v>211</v>
      </c>
      <c r="J189" s="33" t="n">
        <v>0.0229050925925926</v>
      </c>
      <c r="K189" s="32" t="n">
        <v>207</v>
      </c>
      <c r="L189" s="33" t="n">
        <v>0.0302199074074074</v>
      </c>
      <c r="M189" s="32" t="n">
        <v>209</v>
      </c>
      <c r="N189" s="33" t="n">
        <v>0.00918981481481482</v>
      </c>
      <c r="O189" s="32" t="n">
        <v>111</v>
      </c>
      <c r="P189" s="32"/>
      <c r="Q189" s="32" t="n">
        <v>158</v>
      </c>
      <c r="R189" s="32"/>
      <c r="S189" s="31" t="s">
        <v>53</v>
      </c>
      <c r="T189" s="32" t="n">
        <v>78</v>
      </c>
      <c r="U189" s="32" t="s">
        <v>50</v>
      </c>
      <c r="V189" s="34" t="n">
        <f aca="false">IF(AND($E189=サマリー!$B$6,$I189&lt;&gt;""),H189,"")</f>
        <v>0.00731481481481482</v>
      </c>
      <c r="W189" s="35" t="str">
        <f aca="false">IF(AND($S189=サマリー!$B$8,$I189&lt;&gt;""),H189,"")</f>
        <v/>
      </c>
      <c r="X189" s="34" t="n">
        <f aca="false">IF(AND($E189=サマリー!$B$6,$K189&lt;&gt;""),J189,"")</f>
        <v>0.0229050925925926</v>
      </c>
      <c r="Y189" s="35" t="str">
        <f aca="false">IF(AND($S189=サマリー!$B$8,$K189&lt;&gt;""),J189,"")</f>
        <v/>
      </c>
      <c r="Z189" s="34" t="n">
        <f aca="false">IF(AND($E189=サマリー!$B$6,$O189&lt;&gt;""),N189,"")</f>
        <v>0.00918981481481482</v>
      </c>
      <c r="AA189" s="35" t="str">
        <f aca="false">IF(AND($S189=サマリー!$B$8,$O189&lt;&gt;""),N189,"")</f>
        <v/>
      </c>
    </row>
    <row r="190" customFormat="false" ht="15" hidden="false" customHeight="true" outlineLevel="0" collapsed="false">
      <c r="A190" s="32" t="n">
        <v>189</v>
      </c>
      <c r="B190" s="32" t="n">
        <v>517</v>
      </c>
      <c r="C190" s="32" t="s">
        <v>252</v>
      </c>
      <c r="D190" s="32" t="n">
        <v>55</v>
      </c>
      <c r="E190" s="32" t="s">
        <v>47</v>
      </c>
      <c r="F190" s="32" t="s">
        <v>48</v>
      </c>
      <c r="G190" s="33" t="n">
        <v>0.0394791666666667</v>
      </c>
      <c r="H190" s="33" t="n">
        <v>0.00974537037037037</v>
      </c>
      <c r="I190" s="32" t="n">
        <v>256</v>
      </c>
      <c r="J190" s="33" t="n">
        <v>0.0209722222222222</v>
      </c>
      <c r="K190" s="32" t="n">
        <v>155</v>
      </c>
      <c r="L190" s="33" t="n">
        <v>0.0307175925925926</v>
      </c>
      <c r="M190" s="32" t="n">
        <v>217</v>
      </c>
      <c r="N190" s="33" t="n">
        <v>0.00876157407407407</v>
      </c>
      <c r="O190" s="32" t="n">
        <v>81</v>
      </c>
      <c r="P190" s="32"/>
      <c r="Q190" s="32" t="n">
        <v>159</v>
      </c>
      <c r="R190" s="32"/>
      <c r="S190" s="31" t="s">
        <v>53</v>
      </c>
      <c r="T190" s="32" t="n">
        <v>79</v>
      </c>
      <c r="U190" s="31" t="s">
        <v>67</v>
      </c>
      <c r="V190" s="34" t="n">
        <f aca="false">IF(AND($E190=サマリー!$B$6,$I190&lt;&gt;""),H190,"")</f>
        <v>0.00974537037037037</v>
      </c>
      <c r="W190" s="35" t="str">
        <f aca="false">IF(AND($S190=サマリー!$B$8,$I190&lt;&gt;""),H190,"")</f>
        <v/>
      </c>
      <c r="X190" s="34" t="n">
        <f aca="false">IF(AND($E190=サマリー!$B$6,$K190&lt;&gt;""),J190,"")</f>
        <v>0.0209722222222222</v>
      </c>
      <c r="Y190" s="35" t="str">
        <f aca="false">IF(AND($S190=サマリー!$B$8,$K190&lt;&gt;""),J190,"")</f>
        <v/>
      </c>
      <c r="Z190" s="34" t="n">
        <f aca="false">IF(AND($E190=サマリー!$B$6,$O190&lt;&gt;""),N190,"")</f>
        <v>0.00876157407407407</v>
      </c>
      <c r="AA190" s="35" t="str">
        <f aca="false">IF(AND($S190=サマリー!$B$8,$O190&lt;&gt;""),N190,"")</f>
        <v/>
      </c>
    </row>
    <row r="191" customFormat="false" ht="15" hidden="false" customHeight="true" outlineLevel="0" collapsed="false">
      <c r="A191" s="32" t="n">
        <v>190</v>
      </c>
      <c r="B191" s="32" t="n">
        <v>426</v>
      </c>
      <c r="C191" s="32" t="s">
        <v>253</v>
      </c>
      <c r="D191" s="32" t="n">
        <v>46</v>
      </c>
      <c r="E191" s="32" t="s">
        <v>47</v>
      </c>
      <c r="F191" s="32" t="s">
        <v>48</v>
      </c>
      <c r="G191" s="33" t="n">
        <v>0.039537037037037</v>
      </c>
      <c r="H191" s="33" t="n">
        <v>0.00837962962962963</v>
      </c>
      <c r="I191" s="32" t="n">
        <v>242</v>
      </c>
      <c r="J191" s="33" t="n">
        <v>0.0210185185185185</v>
      </c>
      <c r="K191" s="32" t="n">
        <v>157</v>
      </c>
      <c r="L191" s="33" t="n">
        <v>0.0293981481481482</v>
      </c>
      <c r="M191" s="32" t="n">
        <v>193</v>
      </c>
      <c r="N191" s="33" t="n">
        <v>0.0101388888888889</v>
      </c>
      <c r="O191" s="32" t="n">
        <v>155</v>
      </c>
      <c r="P191" s="32"/>
      <c r="Q191" s="32" t="n">
        <v>160</v>
      </c>
      <c r="R191" s="32"/>
      <c r="S191" s="31" t="s">
        <v>49</v>
      </c>
      <c r="T191" s="32" t="n">
        <v>62</v>
      </c>
      <c r="U191" s="32" t="s">
        <v>50</v>
      </c>
      <c r="V191" s="34" t="n">
        <f aca="false">IF(AND($E191=サマリー!$B$6,$I191&lt;&gt;""),H191,"")</f>
        <v>0.00837962962962963</v>
      </c>
      <c r="W191" s="34" t="n">
        <f aca="false">IF(AND($S191=サマリー!$B$8,$I191&lt;&gt;""),H191,"")</f>
        <v>0.00837962962962963</v>
      </c>
      <c r="X191" s="34" t="n">
        <f aca="false">IF(AND($E191=サマリー!$B$6,$K191&lt;&gt;""),J191,"")</f>
        <v>0.0210185185185185</v>
      </c>
      <c r="Y191" s="34" t="n">
        <f aca="false">IF(AND($S191=サマリー!$B$8,$K191&lt;&gt;""),J191,"")</f>
        <v>0.0210185185185185</v>
      </c>
      <c r="Z191" s="34" t="n">
        <f aca="false">IF(AND($E191=サマリー!$B$6,$O191&lt;&gt;""),N191,"")</f>
        <v>0.0101388888888889</v>
      </c>
      <c r="AA191" s="34" t="n">
        <f aca="false">IF(AND($S191=サマリー!$B$8,$O191&lt;&gt;""),N191,"")</f>
        <v>0.0101388888888889</v>
      </c>
    </row>
    <row r="192" customFormat="false" ht="15" hidden="false" customHeight="true" outlineLevel="0" collapsed="false">
      <c r="A192" s="32" t="n">
        <v>191</v>
      </c>
      <c r="B192" s="32" t="n">
        <v>334</v>
      </c>
      <c r="C192" s="32" t="s">
        <v>254</v>
      </c>
      <c r="D192" s="32" t="n">
        <v>46</v>
      </c>
      <c r="E192" s="32" t="s">
        <v>47</v>
      </c>
      <c r="F192" s="32" t="s">
        <v>48</v>
      </c>
      <c r="G192" s="33" t="n">
        <v>0.0396296296296296</v>
      </c>
      <c r="H192" s="33" t="n">
        <v>0.00760416666666667</v>
      </c>
      <c r="I192" s="32" t="n">
        <v>219</v>
      </c>
      <c r="J192" s="33" t="n">
        <v>0.0211458333333333</v>
      </c>
      <c r="K192" s="32" t="n">
        <v>161</v>
      </c>
      <c r="L192" s="33" t="n">
        <v>0.02875</v>
      </c>
      <c r="M192" s="32" t="n">
        <v>184</v>
      </c>
      <c r="N192" s="33" t="n">
        <v>0.0108796296296296</v>
      </c>
      <c r="O192" s="32" t="n">
        <v>187</v>
      </c>
      <c r="P192" s="32"/>
      <c r="Q192" s="32" t="n">
        <v>161</v>
      </c>
      <c r="R192" s="32"/>
      <c r="S192" s="31" t="s">
        <v>49</v>
      </c>
      <c r="T192" s="32" t="n">
        <v>63</v>
      </c>
      <c r="U192" s="32" t="s">
        <v>50</v>
      </c>
      <c r="V192" s="34" t="n">
        <f aca="false">IF(AND($E192=サマリー!$B$6,$I192&lt;&gt;""),H192,"")</f>
        <v>0.00760416666666667</v>
      </c>
      <c r="W192" s="34" t="n">
        <f aca="false">IF(AND($S192=サマリー!$B$8,$I192&lt;&gt;""),H192,"")</f>
        <v>0.00760416666666667</v>
      </c>
      <c r="X192" s="34" t="n">
        <f aca="false">IF(AND($E192=サマリー!$B$6,$K192&lt;&gt;""),J192,"")</f>
        <v>0.0211458333333333</v>
      </c>
      <c r="Y192" s="34" t="n">
        <f aca="false">IF(AND($S192=サマリー!$B$8,$K192&lt;&gt;""),J192,"")</f>
        <v>0.0211458333333333</v>
      </c>
      <c r="Z192" s="34" t="n">
        <f aca="false">IF(AND($E192=サマリー!$B$6,$O192&lt;&gt;""),N192,"")</f>
        <v>0.0108796296296296</v>
      </c>
      <c r="AA192" s="34" t="n">
        <f aca="false">IF(AND($S192=サマリー!$B$8,$O192&lt;&gt;""),N192,"")</f>
        <v>0.0108796296296296</v>
      </c>
    </row>
    <row r="193" customFormat="false" ht="15" hidden="false" customHeight="true" outlineLevel="0" collapsed="false">
      <c r="A193" s="32" t="n">
        <v>192</v>
      </c>
      <c r="B193" s="32" t="n">
        <v>527</v>
      </c>
      <c r="C193" s="32" t="s">
        <v>255</v>
      </c>
      <c r="D193" s="32" t="n">
        <v>35</v>
      </c>
      <c r="E193" s="32" t="s">
        <v>57</v>
      </c>
      <c r="F193" s="32" t="s">
        <v>48</v>
      </c>
      <c r="G193" s="33" t="n">
        <v>0.0396412037037037</v>
      </c>
      <c r="H193" s="33" t="n">
        <v>0.0049537037037037</v>
      </c>
      <c r="I193" s="32" t="n">
        <v>29</v>
      </c>
      <c r="J193" s="33" t="n">
        <v>0.0227199074074074</v>
      </c>
      <c r="K193" s="32" t="n">
        <v>198</v>
      </c>
      <c r="L193" s="33" t="n">
        <v>0.0276736111111111</v>
      </c>
      <c r="M193" s="32" t="n">
        <v>155</v>
      </c>
      <c r="N193" s="33" t="n">
        <v>0.0119675925925926</v>
      </c>
      <c r="O193" s="32" t="n">
        <v>223</v>
      </c>
      <c r="P193" s="32"/>
      <c r="Q193" s="32"/>
      <c r="R193" s="32" t="n">
        <v>31</v>
      </c>
      <c r="S193" s="31" t="s">
        <v>70</v>
      </c>
      <c r="T193" s="32" t="n">
        <v>6</v>
      </c>
      <c r="U193" s="32" t="s">
        <v>88</v>
      </c>
      <c r="V193" s="35" t="str">
        <f aca="false">IF(AND($E193=サマリー!$B$6,$I193&lt;&gt;""),H193,"")</f>
        <v/>
      </c>
      <c r="W193" s="35" t="str">
        <f aca="false">IF(AND($S193=サマリー!$B$8,$I193&lt;&gt;""),H193,"")</f>
        <v/>
      </c>
      <c r="X193" s="35" t="str">
        <f aca="false">IF(AND($E193=サマリー!$B$6,$K193&lt;&gt;""),J193,"")</f>
        <v/>
      </c>
      <c r="Y193" s="35" t="str">
        <f aca="false">IF(AND($S193=サマリー!$B$8,$K193&lt;&gt;""),J193,"")</f>
        <v/>
      </c>
      <c r="Z193" s="35" t="str">
        <f aca="false">IF(AND($E193=サマリー!$B$6,$O193&lt;&gt;""),N193,"")</f>
        <v/>
      </c>
      <c r="AA193" s="35" t="str">
        <f aca="false">IF(AND($S193=サマリー!$B$8,$O193&lt;&gt;""),N193,"")</f>
        <v/>
      </c>
    </row>
    <row r="194" customFormat="false" ht="15" hidden="false" customHeight="true" outlineLevel="0" collapsed="false">
      <c r="A194" s="32" t="n">
        <v>193</v>
      </c>
      <c r="B194" s="32" t="n">
        <v>235</v>
      </c>
      <c r="C194" s="32" t="s">
        <v>256</v>
      </c>
      <c r="D194" s="32" t="n">
        <v>59</v>
      </c>
      <c r="E194" s="32" t="s">
        <v>57</v>
      </c>
      <c r="F194" s="32" t="s">
        <v>48</v>
      </c>
      <c r="G194" s="33" t="n">
        <v>0.0397685185185185</v>
      </c>
      <c r="H194" s="33" t="n">
        <v>0.00769675925925926</v>
      </c>
      <c r="I194" s="32" t="n">
        <v>226</v>
      </c>
      <c r="J194" s="33" t="n">
        <v>0.0215162037037037</v>
      </c>
      <c r="K194" s="32" t="n">
        <v>172</v>
      </c>
      <c r="L194" s="33" t="n">
        <v>0.029212962962963</v>
      </c>
      <c r="M194" s="32" t="n">
        <v>189</v>
      </c>
      <c r="N194" s="33" t="n">
        <v>0.0105555555555556</v>
      </c>
      <c r="O194" s="32" t="n">
        <v>177</v>
      </c>
      <c r="P194" s="32"/>
      <c r="Q194" s="32"/>
      <c r="R194" s="32" t="n">
        <v>32</v>
      </c>
      <c r="S194" s="31" t="s">
        <v>58</v>
      </c>
      <c r="T194" s="32" t="n">
        <v>13</v>
      </c>
      <c r="U194" s="32" t="s">
        <v>50</v>
      </c>
      <c r="V194" s="35" t="str">
        <f aca="false">IF(AND($E194=サマリー!$B$6,$I194&lt;&gt;""),H194,"")</f>
        <v/>
      </c>
      <c r="W194" s="35" t="str">
        <f aca="false">IF(AND($S194=サマリー!$B$8,$I194&lt;&gt;""),H194,"")</f>
        <v/>
      </c>
      <c r="X194" s="35" t="str">
        <f aca="false">IF(AND($E194=サマリー!$B$6,$K194&lt;&gt;""),J194,"")</f>
        <v/>
      </c>
      <c r="Y194" s="35" t="str">
        <f aca="false">IF(AND($S194=サマリー!$B$8,$K194&lt;&gt;""),J194,"")</f>
        <v/>
      </c>
      <c r="Z194" s="35" t="str">
        <f aca="false">IF(AND($E194=サマリー!$B$6,$O194&lt;&gt;""),N194,"")</f>
        <v/>
      </c>
      <c r="AA194" s="35" t="str">
        <f aca="false">IF(AND($S194=サマリー!$B$8,$O194&lt;&gt;""),N194,"")</f>
        <v/>
      </c>
    </row>
    <row r="195" customFormat="false" ht="15" hidden="false" customHeight="true" outlineLevel="0" collapsed="false">
      <c r="A195" s="32" t="n">
        <v>194</v>
      </c>
      <c r="B195" s="32" t="n">
        <v>131</v>
      </c>
      <c r="C195" s="32" t="s">
        <v>257</v>
      </c>
      <c r="D195" s="32" t="n">
        <v>71</v>
      </c>
      <c r="E195" s="32" t="s">
        <v>47</v>
      </c>
      <c r="F195" s="32" t="s">
        <v>48</v>
      </c>
      <c r="G195" s="33" t="n">
        <v>0.0398032407407407</v>
      </c>
      <c r="H195" s="33" t="n">
        <v>0.0072337962962963</v>
      </c>
      <c r="I195" s="32" t="n">
        <v>207</v>
      </c>
      <c r="J195" s="33" t="n">
        <v>0.0220138888888889</v>
      </c>
      <c r="K195" s="32" t="n">
        <v>184</v>
      </c>
      <c r="L195" s="33" t="n">
        <v>0.0292476851851852</v>
      </c>
      <c r="M195" s="32" t="n">
        <v>192</v>
      </c>
      <c r="N195" s="33" t="n">
        <v>0.0105555555555556</v>
      </c>
      <c r="O195" s="32" t="n">
        <v>176</v>
      </c>
      <c r="P195" s="32"/>
      <c r="Q195" s="32" t="n">
        <v>162</v>
      </c>
      <c r="R195" s="32"/>
      <c r="S195" s="31" t="s">
        <v>53</v>
      </c>
      <c r="T195" s="32" t="n">
        <v>80</v>
      </c>
      <c r="U195" s="32" t="s">
        <v>50</v>
      </c>
      <c r="V195" s="34" t="n">
        <f aca="false">IF(AND($E195=サマリー!$B$6,$I195&lt;&gt;""),H195,"")</f>
        <v>0.0072337962962963</v>
      </c>
      <c r="W195" s="35" t="str">
        <f aca="false">IF(AND($S195=サマリー!$B$8,$I195&lt;&gt;""),H195,"")</f>
        <v/>
      </c>
      <c r="X195" s="34" t="n">
        <f aca="false">IF(AND($E195=サマリー!$B$6,$K195&lt;&gt;""),J195,"")</f>
        <v>0.0220138888888889</v>
      </c>
      <c r="Y195" s="35" t="str">
        <f aca="false">IF(AND($S195=サマリー!$B$8,$K195&lt;&gt;""),J195,"")</f>
        <v/>
      </c>
      <c r="Z195" s="34" t="n">
        <f aca="false">IF(AND($E195=サマリー!$B$6,$O195&lt;&gt;""),N195,"")</f>
        <v>0.0105555555555556</v>
      </c>
      <c r="AA195" s="35" t="str">
        <f aca="false">IF(AND($S195=サマリー!$B$8,$O195&lt;&gt;""),N195,"")</f>
        <v/>
      </c>
    </row>
    <row r="196" customFormat="false" ht="15" hidden="false" customHeight="true" outlineLevel="0" collapsed="false">
      <c r="A196" s="32" t="n">
        <v>195</v>
      </c>
      <c r="B196" s="32" t="n">
        <v>431</v>
      </c>
      <c r="C196" s="32" t="s">
        <v>258</v>
      </c>
      <c r="D196" s="32" t="n">
        <v>62</v>
      </c>
      <c r="E196" s="32" t="s">
        <v>47</v>
      </c>
      <c r="F196" s="32" t="s">
        <v>48</v>
      </c>
      <c r="G196" s="33" t="n">
        <v>0.0398842592592593</v>
      </c>
      <c r="H196" s="33" t="n">
        <v>0.00694444444444444</v>
      </c>
      <c r="I196" s="32" t="n">
        <v>182</v>
      </c>
      <c r="J196" s="33" t="n">
        <v>0.0229513888888889</v>
      </c>
      <c r="K196" s="32" t="n">
        <v>209</v>
      </c>
      <c r="L196" s="33" t="n">
        <v>0.0298958333333333</v>
      </c>
      <c r="M196" s="32" t="n">
        <v>202</v>
      </c>
      <c r="N196" s="33" t="n">
        <v>0.00998842592592593</v>
      </c>
      <c r="O196" s="32" t="n">
        <v>147</v>
      </c>
      <c r="P196" s="32"/>
      <c r="Q196" s="32" t="n">
        <v>163</v>
      </c>
      <c r="R196" s="32"/>
      <c r="S196" s="31" t="s">
        <v>53</v>
      </c>
      <c r="T196" s="32" t="n">
        <v>81</v>
      </c>
      <c r="U196" s="32" t="s">
        <v>50</v>
      </c>
      <c r="V196" s="34" t="n">
        <f aca="false">IF(AND($E196=サマリー!$B$6,$I196&lt;&gt;""),H196,"")</f>
        <v>0.00694444444444444</v>
      </c>
      <c r="W196" s="35" t="str">
        <f aca="false">IF(AND($S196=サマリー!$B$8,$I196&lt;&gt;""),H196,"")</f>
        <v/>
      </c>
      <c r="X196" s="34" t="n">
        <f aca="false">IF(AND($E196=サマリー!$B$6,$K196&lt;&gt;""),J196,"")</f>
        <v>0.0229513888888889</v>
      </c>
      <c r="Y196" s="35" t="str">
        <f aca="false">IF(AND($S196=サマリー!$B$8,$K196&lt;&gt;""),J196,"")</f>
        <v/>
      </c>
      <c r="Z196" s="34" t="n">
        <f aca="false">IF(AND($E196=サマリー!$B$6,$O196&lt;&gt;""),N196,"")</f>
        <v>0.00998842592592593</v>
      </c>
      <c r="AA196" s="35" t="str">
        <f aca="false">IF(AND($S196=サマリー!$B$8,$O196&lt;&gt;""),N196,"")</f>
        <v/>
      </c>
    </row>
    <row r="197" customFormat="false" ht="15" hidden="false" customHeight="true" outlineLevel="0" collapsed="false">
      <c r="A197" s="32" t="n">
        <v>196</v>
      </c>
      <c r="B197" s="32" t="n">
        <v>418</v>
      </c>
      <c r="C197" s="32" t="s">
        <v>259</v>
      </c>
      <c r="D197" s="32" t="n">
        <v>59</v>
      </c>
      <c r="E197" s="32" t="s">
        <v>57</v>
      </c>
      <c r="F197" s="32" t="s">
        <v>48</v>
      </c>
      <c r="G197" s="33" t="n">
        <v>0.0399305555555556</v>
      </c>
      <c r="H197" s="33" t="n">
        <v>0.00696759259259259</v>
      </c>
      <c r="I197" s="32" t="n">
        <v>186</v>
      </c>
      <c r="J197" s="33" t="n">
        <v>0.0216782407407407</v>
      </c>
      <c r="K197" s="32" t="n">
        <v>176</v>
      </c>
      <c r="L197" s="33" t="n">
        <v>0.0286458333333333</v>
      </c>
      <c r="M197" s="32" t="n">
        <v>182</v>
      </c>
      <c r="N197" s="33" t="n">
        <v>0.0112847222222222</v>
      </c>
      <c r="O197" s="32" t="n">
        <v>204</v>
      </c>
      <c r="P197" s="32"/>
      <c r="Q197" s="32"/>
      <c r="R197" s="32" t="n">
        <v>33</v>
      </c>
      <c r="S197" s="31" t="s">
        <v>58</v>
      </c>
      <c r="T197" s="32" t="n">
        <v>14</v>
      </c>
      <c r="U197" s="32" t="s">
        <v>50</v>
      </c>
      <c r="V197" s="35" t="str">
        <f aca="false">IF(AND($E197=サマリー!$B$6,$I197&lt;&gt;""),H197,"")</f>
        <v/>
      </c>
      <c r="W197" s="35" t="str">
        <f aca="false">IF(AND($S197=サマリー!$B$8,$I197&lt;&gt;""),H197,"")</f>
        <v/>
      </c>
      <c r="X197" s="35" t="str">
        <f aca="false">IF(AND($E197=サマリー!$B$6,$K197&lt;&gt;""),J197,"")</f>
        <v/>
      </c>
      <c r="Y197" s="35" t="str">
        <f aca="false">IF(AND($S197=サマリー!$B$8,$K197&lt;&gt;""),J197,"")</f>
        <v/>
      </c>
      <c r="Z197" s="35" t="str">
        <f aca="false">IF(AND($E197=サマリー!$B$6,$O197&lt;&gt;""),N197,"")</f>
        <v/>
      </c>
      <c r="AA197" s="35" t="str">
        <f aca="false">IF(AND($S197=サマリー!$B$8,$O197&lt;&gt;""),N197,"")</f>
        <v/>
      </c>
    </row>
    <row r="198" customFormat="false" ht="15" hidden="false" customHeight="true" outlineLevel="0" collapsed="false">
      <c r="A198" s="32" t="n">
        <v>197</v>
      </c>
      <c r="B198" s="32" t="n">
        <v>324</v>
      </c>
      <c r="C198" s="32" t="s">
        <v>260</v>
      </c>
      <c r="D198" s="32" t="n">
        <v>44</v>
      </c>
      <c r="E198" s="32" t="s">
        <v>47</v>
      </c>
      <c r="F198" s="32" t="s">
        <v>48</v>
      </c>
      <c r="G198" s="33" t="n">
        <v>0.0399537037037037</v>
      </c>
      <c r="H198" s="33" t="n">
        <v>0.00677083333333333</v>
      </c>
      <c r="I198" s="32" t="n">
        <v>167</v>
      </c>
      <c r="J198" s="33" t="n">
        <v>0.0218287037037037</v>
      </c>
      <c r="K198" s="32" t="n">
        <v>180</v>
      </c>
      <c r="L198" s="33" t="n">
        <v>0.028599537037037</v>
      </c>
      <c r="M198" s="32" t="n">
        <v>179</v>
      </c>
      <c r="N198" s="33" t="n">
        <v>0.0113541666666667</v>
      </c>
      <c r="O198" s="32" t="n">
        <v>205</v>
      </c>
      <c r="P198" s="32"/>
      <c r="Q198" s="32" t="n">
        <v>164</v>
      </c>
      <c r="R198" s="32"/>
      <c r="S198" s="31" t="s">
        <v>49</v>
      </c>
      <c r="T198" s="32" t="n">
        <v>64</v>
      </c>
      <c r="U198" s="32" t="s">
        <v>50</v>
      </c>
      <c r="V198" s="34" t="n">
        <f aca="false">IF(AND($E198=サマリー!$B$6,$I198&lt;&gt;""),H198,"")</f>
        <v>0.00677083333333333</v>
      </c>
      <c r="W198" s="34" t="n">
        <f aca="false">IF(AND($S198=サマリー!$B$8,$I198&lt;&gt;""),H198,"")</f>
        <v>0.00677083333333333</v>
      </c>
      <c r="X198" s="34" t="n">
        <f aca="false">IF(AND($E198=サマリー!$B$6,$K198&lt;&gt;""),J198,"")</f>
        <v>0.0218287037037037</v>
      </c>
      <c r="Y198" s="34" t="n">
        <f aca="false">IF(AND($S198=サマリー!$B$8,$K198&lt;&gt;""),J198,"")</f>
        <v>0.0218287037037037</v>
      </c>
      <c r="Z198" s="34" t="n">
        <f aca="false">IF(AND($E198=サマリー!$B$6,$O198&lt;&gt;""),N198,"")</f>
        <v>0.0113541666666667</v>
      </c>
      <c r="AA198" s="34" t="n">
        <f aca="false">IF(AND($S198=サマリー!$B$8,$O198&lt;&gt;""),N198,"")</f>
        <v>0.0113541666666667</v>
      </c>
    </row>
    <row r="199" customFormat="false" ht="15" hidden="false" customHeight="true" outlineLevel="0" collapsed="false">
      <c r="A199" s="32" t="n">
        <v>198</v>
      </c>
      <c r="B199" s="32" t="n">
        <v>337</v>
      </c>
      <c r="C199" s="32" t="s">
        <v>261</v>
      </c>
      <c r="D199" s="32" t="n">
        <v>46</v>
      </c>
      <c r="E199" s="32" t="s">
        <v>57</v>
      </c>
      <c r="F199" s="32" t="s">
        <v>69</v>
      </c>
      <c r="G199" s="33" t="n">
        <v>0.0399652777777778</v>
      </c>
      <c r="H199" s="33" t="n">
        <v>0.00679398148148148</v>
      </c>
      <c r="I199" s="32" t="n">
        <v>168</v>
      </c>
      <c r="J199" s="33" t="n">
        <v>0.0213310185185185</v>
      </c>
      <c r="K199" s="32" t="n">
        <v>167</v>
      </c>
      <c r="L199" s="33" t="n">
        <v>0.028125</v>
      </c>
      <c r="M199" s="32" t="n">
        <v>168</v>
      </c>
      <c r="N199" s="33" t="n">
        <v>0.0118402777777778</v>
      </c>
      <c r="O199" s="32" t="n">
        <v>222</v>
      </c>
      <c r="P199" s="32"/>
      <c r="Q199" s="32"/>
      <c r="R199" s="32" t="n">
        <v>34</v>
      </c>
      <c r="S199" s="31" t="s">
        <v>70</v>
      </c>
      <c r="T199" s="32" t="n">
        <v>7</v>
      </c>
      <c r="U199" s="32" t="s">
        <v>50</v>
      </c>
      <c r="V199" s="35" t="str">
        <f aca="false">IF(AND($E199=サマリー!$B$6,$I199&lt;&gt;""),H199,"")</f>
        <v/>
      </c>
      <c r="W199" s="35" t="str">
        <f aca="false">IF(AND($S199=サマリー!$B$8,$I199&lt;&gt;""),H199,"")</f>
        <v/>
      </c>
      <c r="X199" s="35" t="str">
        <f aca="false">IF(AND($E199=サマリー!$B$6,$K199&lt;&gt;""),J199,"")</f>
        <v/>
      </c>
      <c r="Y199" s="35" t="str">
        <f aca="false">IF(AND($S199=サマリー!$B$8,$K199&lt;&gt;""),J199,"")</f>
        <v/>
      </c>
      <c r="Z199" s="35" t="str">
        <f aca="false">IF(AND($E199=サマリー!$B$6,$O199&lt;&gt;""),N199,"")</f>
        <v/>
      </c>
      <c r="AA199" s="35" t="str">
        <f aca="false">IF(AND($S199=サマリー!$B$8,$O199&lt;&gt;""),N199,"")</f>
        <v/>
      </c>
    </row>
    <row r="200" customFormat="false" ht="15" hidden="false" customHeight="true" outlineLevel="0" collapsed="false">
      <c r="A200" s="32" t="n">
        <v>199</v>
      </c>
      <c r="B200" s="32" t="n">
        <v>155</v>
      </c>
      <c r="C200" s="32" t="s">
        <v>262</v>
      </c>
      <c r="D200" s="32" t="n">
        <v>61</v>
      </c>
      <c r="E200" s="32" t="s">
        <v>47</v>
      </c>
      <c r="F200" s="32" t="s">
        <v>69</v>
      </c>
      <c r="G200" s="33" t="n">
        <v>0.0400462962962963</v>
      </c>
      <c r="H200" s="33" t="n">
        <v>0.00784722222222222</v>
      </c>
      <c r="I200" s="32" t="n">
        <v>230</v>
      </c>
      <c r="J200" s="33" t="n">
        <v>0.0219791666666667</v>
      </c>
      <c r="K200" s="32" t="n">
        <v>182</v>
      </c>
      <c r="L200" s="33" t="n">
        <v>0.0298263888888889</v>
      </c>
      <c r="M200" s="32" t="n">
        <v>200</v>
      </c>
      <c r="N200" s="33" t="n">
        <v>0.0102199074074074</v>
      </c>
      <c r="O200" s="32" t="n">
        <v>160</v>
      </c>
      <c r="P200" s="32"/>
      <c r="Q200" s="32" t="n">
        <v>165</v>
      </c>
      <c r="R200" s="32"/>
      <c r="S200" s="31" t="s">
        <v>53</v>
      </c>
      <c r="T200" s="32" t="n">
        <v>82</v>
      </c>
      <c r="U200" s="32" t="s">
        <v>50</v>
      </c>
      <c r="V200" s="34" t="n">
        <f aca="false">IF(AND($E200=サマリー!$B$6,$I200&lt;&gt;""),H200,"")</f>
        <v>0.00784722222222222</v>
      </c>
      <c r="W200" s="35" t="str">
        <f aca="false">IF(AND($S200=サマリー!$B$8,$I200&lt;&gt;""),H200,"")</f>
        <v/>
      </c>
      <c r="X200" s="34" t="n">
        <f aca="false">IF(AND($E200=サマリー!$B$6,$K200&lt;&gt;""),J200,"")</f>
        <v>0.0219791666666667</v>
      </c>
      <c r="Y200" s="35" t="str">
        <f aca="false">IF(AND($S200=サマリー!$B$8,$K200&lt;&gt;""),J200,"")</f>
        <v/>
      </c>
      <c r="Z200" s="34" t="n">
        <f aca="false">IF(AND($E200=サマリー!$B$6,$O200&lt;&gt;""),N200,"")</f>
        <v>0.0102199074074074</v>
      </c>
      <c r="AA200" s="35" t="str">
        <f aca="false">IF(AND($S200=サマリー!$B$8,$O200&lt;&gt;""),N200,"")</f>
        <v/>
      </c>
    </row>
    <row r="201" customFormat="false" ht="15" hidden="false" customHeight="true" outlineLevel="0" collapsed="false">
      <c r="A201" s="32" t="n">
        <v>200</v>
      </c>
      <c r="B201" s="32" t="n">
        <v>534</v>
      </c>
      <c r="C201" s="32" t="s">
        <v>263</v>
      </c>
      <c r="D201" s="32" t="n">
        <v>42</v>
      </c>
      <c r="E201" s="32" t="s">
        <v>47</v>
      </c>
      <c r="F201" s="32" t="s">
        <v>48</v>
      </c>
      <c r="G201" s="33" t="n">
        <v>0.0400578703703704</v>
      </c>
      <c r="H201" s="33" t="n">
        <v>0.00671296296296296</v>
      </c>
      <c r="I201" s="32" t="n">
        <v>164</v>
      </c>
      <c r="J201" s="33" t="n">
        <v>0.0228472222222222</v>
      </c>
      <c r="K201" s="32" t="n">
        <v>203</v>
      </c>
      <c r="L201" s="33" t="n">
        <v>0.0295601851851852</v>
      </c>
      <c r="M201" s="32" t="n">
        <v>195</v>
      </c>
      <c r="N201" s="33" t="n">
        <v>0.0104976851851852</v>
      </c>
      <c r="O201" s="32" t="n">
        <v>173</v>
      </c>
      <c r="P201" s="32"/>
      <c r="Q201" s="32" t="n">
        <v>166</v>
      </c>
      <c r="R201" s="32"/>
      <c r="S201" s="31" t="s">
        <v>49</v>
      </c>
      <c r="T201" s="32" t="n">
        <v>65</v>
      </c>
      <c r="U201" s="32" t="s">
        <v>88</v>
      </c>
      <c r="V201" s="34" t="n">
        <f aca="false">IF(AND($E201=サマリー!$B$6,$I201&lt;&gt;""),H201,"")</f>
        <v>0.00671296296296296</v>
      </c>
      <c r="W201" s="34" t="n">
        <f aca="false">IF(AND($S201=サマリー!$B$8,$I201&lt;&gt;""),H201,"")</f>
        <v>0.00671296296296296</v>
      </c>
      <c r="X201" s="34" t="n">
        <f aca="false">IF(AND($E201=サマリー!$B$6,$K201&lt;&gt;""),J201,"")</f>
        <v>0.0228472222222222</v>
      </c>
      <c r="Y201" s="34" t="n">
        <f aca="false">IF(AND($S201=サマリー!$B$8,$K201&lt;&gt;""),J201,"")</f>
        <v>0.0228472222222222</v>
      </c>
      <c r="Z201" s="34" t="n">
        <f aca="false">IF(AND($E201=サマリー!$B$6,$O201&lt;&gt;""),N201,"")</f>
        <v>0.0104976851851852</v>
      </c>
      <c r="AA201" s="34" t="n">
        <f aca="false">IF(AND($S201=サマリー!$B$8,$O201&lt;&gt;""),N201,"")</f>
        <v>0.0104976851851852</v>
      </c>
    </row>
    <row r="202" customFormat="false" ht="15" hidden="false" customHeight="true" outlineLevel="0" collapsed="false">
      <c r="A202" s="32" t="n">
        <v>201</v>
      </c>
      <c r="B202" s="32" t="n">
        <v>329</v>
      </c>
      <c r="C202" s="32" t="s">
        <v>264</v>
      </c>
      <c r="D202" s="32" t="n">
        <v>63</v>
      </c>
      <c r="E202" s="32" t="s">
        <v>47</v>
      </c>
      <c r="F202" s="32" t="s">
        <v>48</v>
      </c>
      <c r="G202" s="33" t="n">
        <v>0.0408449074074074</v>
      </c>
      <c r="H202" s="33" t="n">
        <v>0.00668981481481482</v>
      </c>
      <c r="I202" s="32" t="n">
        <v>162</v>
      </c>
      <c r="J202" s="33" t="n">
        <v>0.0229050925925926</v>
      </c>
      <c r="K202" s="32" t="n">
        <v>208</v>
      </c>
      <c r="L202" s="33" t="n">
        <v>0.0295949074074074</v>
      </c>
      <c r="M202" s="32" t="n">
        <v>196</v>
      </c>
      <c r="N202" s="33" t="n">
        <v>0.01125</v>
      </c>
      <c r="O202" s="32" t="n">
        <v>202</v>
      </c>
      <c r="P202" s="32"/>
      <c r="Q202" s="32" t="n">
        <v>167</v>
      </c>
      <c r="R202" s="32"/>
      <c r="S202" s="31" t="s">
        <v>53</v>
      </c>
      <c r="T202" s="32" t="n">
        <v>83</v>
      </c>
      <c r="U202" s="32" t="s">
        <v>50</v>
      </c>
      <c r="V202" s="34" t="n">
        <f aca="false">IF(AND($E202=サマリー!$B$6,$I202&lt;&gt;""),H202,"")</f>
        <v>0.00668981481481482</v>
      </c>
      <c r="W202" s="35" t="str">
        <f aca="false">IF(AND($S202=サマリー!$B$8,$I202&lt;&gt;""),H202,"")</f>
        <v/>
      </c>
      <c r="X202" s="34" t="n">
        <f aca="false">IF(AND($E202=サマリー!$B$6,$K202&lt;&gt;""),J202,"")</f>
        <v>0.0229050925925926</v>
      </c>
      <c r="Y202" s="35" t="str">
        <f aca="false">IF(AND($S202=サマリー!$B$8,$K202&lt;&gt;""),J202,"")</f>
        <v/>
      </c>
      <c r="Z202" s="34" t="n">
        <f aca="false">IF(AND($E202=サマリー!$B$6,$O202&lt;&gt;""),N202,"")</f>
        <v>0.01125</v>
      </c>
      <c r="AA202" s="35" t="str">
        <f aca="false">IF(AND($S202=サマリー!$B$8,$O202&lt;&gt;""),N202,"")</f>
        <v/>
      </c>
    </row>
    <row r="203" customFormat="false" ht="15" hidden="false" customHeight="true" outlineLevel="0" collapsed="false">
      <c r="A203" s="32" t="n">
        <v>202</v>
      </c>
      <c r="B203" s="32" t="n">
        <v>403</v>
      </c>
      <c r="C203" s="32" t="s">
        <v>265</v>
      </c>
      <c r="D203" s="32" t="n">
        <v>48</v>
      </c>
      <c r="E203" s="32" t="s">
        <v>57</v>
      </c>
      <c r="F203" s="32" t="s">
        <v>69</v>
      </c>
      <c r="G203" s="33" t="n">
        <v>0.0408912037037037</v>
      </c>
      <c r="H203" s="33" t="n">
        <v>0.00696759259259259</v>
      </c>
      <c r="I203" s="32" t="n">
        <v>187</v>
      </c>
      <c r="J203" s="33" t="n">
        <v>0.0228125</v>
      </c>
      <c r="K203" s="32" t="n">
        <v>202</v>
      </c>
      <c r="L203" s="33" t="n">
        <v>0.0297800925925926</v>
      </c>
      <c r="M203" s="32" t="n">
        <v>199</v>
      </c>
      <c r="N203" s="33" t="n">
        <v>0.0111111111111111</v>
      </c>
      <c r="O203" s="32" t="n">
        <v>198</v>
      </c>
      <c r="P203" s="32"/>
      <c r="Q203" s="32"/>
      <c r="R203" s="32" t="n">
        <v>35</v>
      </c>
      <c r="S203" s="31" t="s">
        <v>70</v>
      </c>
      <c r="T203" s="32" t="n">
        <v>8</v>
      </c>
      <c r="U203" s="32" t="s">
        <v>50</v>
      </c>
      <c r="V203" s="35" t="str">
        <f aca="false">IF(AND($E203=サマリー!$B$6,$I203&lt;&gt;""),H203,"")</f>
        <v/>
      </c>
      <c r="W203" s="35" t="str">
        <f aca="false">IF(AND($S203=サマリー!$B$8,$I203&lt;&gt;""),H203,"")</f>
        <v/>
      </c>
      <c r="X203" s="35" t="str">
        <f aca="false">IF(AND($E203=サマリー!$B$6,$K203&lt;&gt;""),J203,"")</f>
        <v/>
      </c>
      <c r="Y203" s="35" t="str">
        <f aca="false">IF(AND($S203=サマリー!$B$8,$K203&lt;&gt;""),J203,"")</f>
        <v/>
      </c>
      <c r="Z203" s="35" t="str">
        <f aca="false">IF(AND($E203=サマリー!$B$6,$O203&lt;&gt;""),N203,"")</f>
        <v/>
      </c>
      <c r="AA203" s="35" t="str">
        <f aca="false">IF(AND($S203=サマリー!$B$8,$O203&lt;&gt;""),N203,"")</f>
        <v/>
      </c>
    </row>
    <row r="204" customFormat="false" ht="15" hidden="false" customHeight="true" outlineLevel="0" collapsed="false">
      <c r="A204" s="32" t="n">
        <v>203</v>
      </c>
      <c r="B204" s="32" t="n">
        <v>133</v>
      </c>
      <c r="C204" s="32" t="s">
        <v>266</v>
      </c>
      <c r="D204" s="32" t="n">
        <v>64</v>
      </c>
      <c r="E204" s="32" t="s">
        <v>47</v>
      </c>
      <c r="F204" s="32" t="s">
        <v>182</v>
      </c>
      <c r="G204" s="33" t="n">
        <v>0.0410069444444444</v>
      </c>
      <c r="H204" s="33" t="n">
        <v>0.00701388888888889</v>
      </c>
      <c r="I204" s="32" t="n">
        <v>193</v>
      </c>
      <c r="J204" s="33" t="n">
        <v>0.0228587962962963</v>
      </c>
      <c r="K204" s="32" t="n">
        <v>204</v>
      </c>
      <c r="L204" s="33" t="n">
        <v>0.0298726851851852</v>
      </c>
      <c r="M204" s="32" t="n">
        <v>201</v>
      </c>
      <c r="N204" s="33" t="n">
        <v>0.0111342592592593</v>
      </c>
      <c r="O204" s="32" t="n">
        <v>199</v>
      </c>
      <c r="P204" s="32"/>
      <c r="Q204" s="32" t="n">
        <v>168</v>
      </c>
      <c r="R204" s="32"/>
      <c r="S204" s="31" t="s">
        <v>53</v>
      </c>
      <c r="T204" s="32" t="n">
        <v>84</v>
      </c>
      <c r="U204" s="32" t="s">
        <v>50</v>
      </c>
      <c r="V204" s="34" t="n">
        <f aca="false">IF(AND($E204=サマリー!$B$6,$I204&lt;&gt;""),H204,"")</f>
        <v>0.00701388888888889</v>
      </c>
      <c r="W204" s="35" t="str">
        <f aca="false">IF(AND($S204=サマリー!$B$8,$I204&lt;&gt;""),H204,"")</f>
        <v/>
      </c>
      <c r="X204" s="34" t="n">
        <f aca="false">IF(AND($E204=サマリー!$B$6,$K204&lt;&gt;""),J204,"")</f>
        <v>0.0228587962962963</v>
      </c>
      <c r="Y204" s="35" t="str">
        <f aca="false">IF(AND($S204=サマリー!$B$8,$K204&lt;&gt;""),J204,"")</f>
        <v/>
      </c>
      <c r="Z204" s="34" t="n">
        <f aca="false">IF(AND($E204=サマリー!$B$6,$O204&lt;&gt;""),N204,"")</f>
        <v>0.0111342592592593</v>
      </c>
      <c r="AA204" s="35" t="str">
        <f aca="false">IF(AND($S204=サマリー!$B$8,$O204&lt;&gt;""),N204,"")</f>
        <v/>
      </c>
    </row>
    <row r="205" customFormat="false" ht="15" hidden="false" customHeight="true" outlineLevel="0" collapsed="false">
      <c r="A205" s="32" t="n">
        <v>204</v>
      </c>
      <c r="B205" s="32" t="n">
        <v>430</v>
      </c>
      <c r="C205" s="32" t="s">
        <v>267</v>
      </c>
      <c r="D205" s="32" t="n">
        <v>31</v>
      </c>
      <c r="E205" s="32" t="s">
        <v>47</v>
      </c>
      <c r="F205" s="32" t="s">
        <v>48</v>
      </c>
      <c r="G205" s="33" t="n">
        <v>0.0411689814814815</v>
      </c>
      <c r="H205" s="33" t="n">
        <v>0.00689814814814815</v>
      </c>
      <c r="I205" s="32" t="n">
        <v>179</v>
      </c>
      <c r="J205" s="33" t="n">
        <v>0.0215740740740741</v>
      </c>
      <c r="K205" s="32" t="n">
        <v>174</v>
      </c>
      <c r="L205" s="33" t="n">
        <v>0.0284722222222222</v>
      </c>
      <c r="M205" s="32" t="n">
        <v>175</v>
      </c>
      <c r="N205" s="33" t="n">
        <v>0.0126967592592593</v>
      </c>
      <c r="O205" s="32" t="n">
        <v>230</v>
      </c>
      <c r="P205" s="32"/>
      <c r="Q205" s="32" t="n">
        <v>169</v>
      </c>
      <c r="R205" s="32"/>
      <c r="S205" s="31" t="s">
        <v>49</v>
      </c>
      <c r="T205" s="32" t="n">
        <v>66</v>
      </c>
      <c r="U205" s="32" t="s">
        <v>50</v>
      </c>
      <c r="V205" s="34" t="n">
        <f aca="false">IF(AND($E205=サマリー!$B$6,$I205&lt;&gt;""),H205,"")</f>
        <v>0.00689814814814815</v>
      </c>
      <c r="W205" s="34" t="n">
        <f aca="false">IF(AND($S205=サマリー!$B$8,$I205&lt;&gt;""),H205,"")</f>
        <v>0.00689814814814815</v>
      </c>
      <c r="X205" s="34" t="n">
        <f aca="false">IF(AND($E205=サマリー!$B$6,$K205&lt;&gt;""),J205,"")</f>
        <v>0.0215740740740741</v>
      </c>
      <c r="Y205" s="34" t="n">
        <f aca="false">IF(AND($S205=サマリー!$B$8,$K205&lt;&gt;""),J205,"")</f>
        <v>0.0215740740740741</v>
      </c>
      <c r="Z205" s="34" t="n">
        <f aca="false">IF(AND($E205=サマリー!$B$6,$O205&lt;&gt;""),N205,"")</f>
        <v>0.0126967592592593</v>
      </c>
      <c r="AA205" s="34" t="n">
        <f aca="false">IF(AND($S205=サマリー!$B$8,$O205&lt;&gt;""),N205,"")</f>
        <v>0.0126967592592593</v>
      </c>
    </row>
    <row r="206" customFormat="false" ht="15" hidden="false" customHeight="true" outlineLevel="0" collapsed="false">
      <c r="A206" s="32" t="n">
        <v>205</v>
      </c>
      <c r="B206" s="32" t="n">
        <v>537</v>
      </c>
      <c r="C206" s="32" t="s">
        <v>268</v>
      </c>
      <c r="D206" s="32" t="n">
        <v>44</v>
      </c>
      <c r="E206" s="32" t="s">
        <v>47</v>
      </c>
      <c r="F206" s="32" t="s">
        <v>48</v>
      </c>
      <c r="G206" s="33" t="n">
        <v>0.04125</v>
      </c>
      <c r="H206" s="33" t="n">
        <v>0.00643518518518519</v>
      </c>
      <c r="I206" s="32" t="n">
        <v>141</v>
      </c>
      <c r="J206" s="33" t="n">
        <v>0.0235648148148148</v>
      </c>
      <c r="K206" s="32" t="n">
        <v>218</v>
      </c>
      <c r="L206" s="33" t="n">
        <v>0.03</v>
      </c>
      <c r="M206" s="32" t="n">
        <v>204</v>
      </c>
      <c r="N206" s="33" t="n">
        <v>0.01125</v>
      </c>
      <c r="O206" s="32" t="n">
        <v>201</v>
      </c>
      <c r="P206" s="32"/>
      <c r="Q206" s="32" t="n">
        <v>170</v>
      </c>
      <c r="R206" s="32"/>
      <c r="S206" s="31" t="s">
        <v>49</v>
      </c>
      <c r="T206" s="32" t="n">
        <v>67</v>
      </c>
      <c r="U206" s="32" t="s">
        <v>88</v>
      </c>
      <c r="V206" s="34" t="n">
        <f aca="false">IF(AND($E206=サマリー!$B$6,$I206&lt;&gt;""),H206,"")</f>
        <v>0.00643518518518519</v>
      </c>
      <c r="W206" s="34" t="n">
        <f aca="false">IF(AND($S206=サマリー!$B$8,$I206&lt;&gt;""),H206,"")</f>
        <v>0.00643518518518519</v>
      </c>
      <c r="X206" s="34" t="n">
        <f aca="false">IF(AND($E206=サマリー!$B$6,$K206&lt;&gt;""),J206,"")</f>
        <v>0.0235648148148148</v>
      </c>
      <c r="Y206" s="34" t="n">
        <f aca="false">IF(AND($S206=サマリー!$B$8,$K206&lt;&gt;""),J206,"")</f>
        <v>0.0235648148148148</v>
      </c>
      <c r="Z206" s="34" t="n">
        <f aca="false">IF(AND($E206=サマリー!$B$6,$O206&lt;&gt;""),N206,"")</f>
        <v>0.01125</v>
      </c>
      <c r="AA206" s="34" t="n">
        <f aca="false">IF(AND($S206=サマリー!$B$8,$O206&lt;&gt;""),N206,"")</f>
        <v>0.01125</v>
      </c>
    </row>
    <row r="207" customFormat="false" ht="15" hidden="false" customHeight="true" outlineLevel="0" collapsed="false">
      <c r="A207" s="32" t="n">
        <v>206</v>
      </c>
      <c r="B207" s="32" t="n">
        <v>238</v>
      </c>
      <c r="C207" s="32" t="s">
        <v>269</v>
      </c>
      <c r="D207" s="32" t="n">
        <v>62</v>
      </c>
      <c r="E207" s="32" t="s">
        <v>57</v>
      </c>
      <c r="F207" s="32" t="s">
        <v>48</v>
      </c>
      <c r="G207" s="33" t="n">
        <v>0.0413773148148148</v>
      </c>
      <c r="H207" s="33" t="n">
        <v>0.00563657407407407</v>
      </c>
      <c r="I207" s="32" t="n">
        <v>68</v>
      </c>
      <c r="J207" s="33" t="n">
        <v>0.0234490740740741</v>
      </c>
      <c r="K207" s="32" t="n">
        <v>216</v>
      </c>
      <c r="L207" s="33" t="n">
        <v>0.0290856481481482</v>
      </c>
      <c r="M207" s="32" t="n">
        <v>188</v>
      </c>
      <c r="N207" s="33" t="n">
        <v>0.0122916666666667</v>
      </c>
      <c r="O207" s="32" t="n">
        <v>227</v>
      </c>
      <c r="P207" s="32"/>
      <c r="Q207" s="32"/>
      <c r="R207" s="32" t="n">
        <v>36</v>
      </c>
      <c r="S207" s="31" t="s">
        <v>58</v>
      </c>
      <c r="T207" s="32" t="n">
        <v>15</v>
      </c>
      <c r="U207" s="32" t="s">
        <v>50</v>
      </c>
      <c r="V207" s="35" t="str">
        <f aca="false">IF(AND($E207=サマリー!$B$6,$I207&lt;&gt;""),H207,"")</f>
        <v/>
      </c>
      <c r="W207" s="35" t="str">
        <f aca="false">IF(AND($S207=サマリー!$B$8,$I207&lt;&gt;""),H207,"")</f>
        <v/>
      </c>
      <c r="X207" s="35" t="str">
        <f aca="false">IF(AND($E207=サマリー!$B$6,$K207&lt;&gt;""),J207,"")</f>
        <v/>
      </c>
      <c r="Y207" s="35" t="str">
        <f aca="false">IF(AND($S207=サマリー!$B$8,$K207&lt;&gt;""),J207,"")</f>
        <v/>
      </c>
      <c r="Z207" s="35" t="str">
        <f aca="false">IF(AND($E207=サマリー!$B$6,$O207&lt;&gt;""),N207,"")</f>
        <v/>
      </c>
      <c r="AA207" s="35" t="str">
        <f aca="false">IF(AND($S207=サマリー!$B$8,$O207&lt;&gt;""),N207,"")</f>
        <v/>
      </c>
    </row>
    <row r="208" customFormat="false" ht="15" hidden="false" customHeight="true" outlineLevel="0" collapsed="false">
      <c r="A208" s="32" t="n">
        <v>207</v>
      </c>
      <c r="B208" s="32" t="n">
        <v>501</v>
      </c>
      <c r="C208" s="32" t="s">
        <v>270</v>
      </c>
      <c r="D208" s="32" t="n">
        <v>52</v>
      </c>
      <c r="E208" s="32" t="s">
        <v>57</v>
      </c>
      <c r="F208" s="32" t="s">
        <v>48</v>
      </c>
      <c r="G208" s="33" t="n">
        <v>0.0413773148148148</v>
      </c>
      <c r="H208" s="33" t="n">
        <v>0.00696759259259259</v>
      </c>
      <c r="I208" s="32" t="n">
        <v>185</v>
      </c>
      <c r="J208" s="33" t="n">
        <v>0.0239814814814815</v>
      </c>
      <c r="K208" s="32" t="n">
        <v>226</v>
      </c>
      <c r="L208" s="33" t="n">
        <v>0.0309490740740741</v>
      </c>
      <c r="M208" s="32" t="n">
        <v>221</v>
      </c>
      <c r="N208" s="33" t="n">
        <v>0.0104282407407407</v>
      </c>
      <c r="O208" s="32" t="n">
        <v>172</v>
      </c>
      <c r="P208" s="32"/>
      <c r="Q208" s="32"/>
      <c r="R208" s="32" t="n">
        <v>37</v>
      </c>
      <c r="S208" s="31" t="s">
        <v>58</v>
      </c>
      <c r="T208" s="32" t="n">
        <v>16</v>
      </c>
      <c r="U208" s="31" t="s">
        <v>67</v>
      </c>
      <c r="V208" s="35" t="str">
        <f aca="false">IF(AND($E208=サマリー!$B$6,$I208&lt;&gt;""),H208,"")</f>
        <v/>
      </c>
      <c r="W208" s="35" t="str">
        <f aca="false">IF(AND($S208=サマリー!$B$8,$I208&lt;&gt;""),H208,"")</f>
        <v/>
      </c>
      <c r="X208" s="35" t="str">
        <f aca="false">IF(AND($E208=サマリー!$B$6,$K208&lt;&gt;""),J208,"")</f>
        <v/>
      </c>
      <c r="Y208" s="35" t="str">
        <f aca="false">IF(AND($S208=サマリー!$B$8,$K208&lt;&gt;""),J208,"")</f>
        <v/>
      </c>
      <c r="Z208" s="35" t="str">
        <f aca="false">IF(AND($E208=サマリー!$B$6,$O208&lt;&gt;""),N208,"")</f>
        <v/>
      </c>
      <c r="AA208" s="35" t="str">
        <f aca="false">IF(AND($S208=サマリー!$B$8,$O208&lt;&gt;""),N208,"")</f>
        <v/>
      </c>
    </row>
    <row r="209" customFormat="false" ht="15" hidden="false" customHeight="true" outlineLevel="0" collapsed="false">
      <c r="A209" s="32" t="n">
        <v>208</v>
      </c>
      <c r="B209" s="32" t="n">
        <v>352</v>
      </c>
      <c r="C209" s="32" t="s">
        <v>271</v>
      </c>
      <c r="D209" s="32" t="n">
        <v>35</v>
      </c>
      <c r="E209" s="32" t="s">
        <v>47</v>
      </c>
      <c r="F209" s="32" t="s">
        <v>48</v>
      </c>
      <c r="G209" s="33" t="n">
        <v>0.0414699074074074</v>
      </c>
      <c r="H209" s="33" t="n">
        <v>0.00767361111111111</v>
      </c>
      <c r="I209" s="32" t="n">
        <v>223</v>
      </c>
      <c r="J209" s="33" t="n">
        <v>0.022025462962963</v>
      </c>
      <c r="K209" s="32" t="n">
        <v>186</v>
      </c>
      <c r="L209" s="33" t="n">
        <v>0.0296990740740741</v>
      </c>
      <c r="M209" s="32" t="n">
        <v>197</v>
      </c>
      <c r="N209" s="33" t="n">
        <v>0.0117708333333333</v>
      </c>
      <c r="O209" s="32" t="n">
        <v>219</v>
      </c>
      <c r="P209" s="32"/>
      <c r="Q209" s="32" t="n">
        <v>171</v>
      </c>
      <c r="R209" s="32"/>
      <c r="S209" s="31" t="s">
        <v>49</v>
      </c>
      <c r="T209" s="32" t="n">
        <v>68</v>
      </c>
      <c r="U209" s="32" t="s">
        <v>50</v>
      </c>
      <c r="V209" s="34" t="n">
        <f aca="false">IF(AND($E209=サマリー!$B$6,$I209&lt;&gt;""),H209,"")</f>
        <v>0.00767361111111111</v>
      </c>
      <c r="W209" s="34" t="n">
        <f aca="false">IF(AND($S209=サマリー!$B$8,$I209&lt;&gt;""),H209,"")</f>
        <v>0.00767361111111111</v>
      </c>
      <c r="X209" s="34" t="n">
        <f aca="false">IF(AND($E209=サマリー!$B$6,$K209&lt;&gt;""),J209,"")</f>
        <v>0.022025462962963</v>
      </c>
      <c r="Y209" s="34" t="n">
        <f aca="false">IF(AND($S209=サマリー!$B$8,$K209&lt;&gt;""),J209,"")</f>
        <v>0.022025462962963</v>
      </c>
      <c r="Z209" s="34" t="n">
        <f aca="false">IF(AND($E209=サマリー!$B$6,$O209&lt;&gt;""),N209,"")</f>
        <v>0.0117708333333333</v>
      </c>
      <c r="AA209" s="34" t="n">
        <f aca="false">IF(AND($S209=サマリー!$B$8,$O209&lt;&gt;""),N209,"")</f>
        <v>0.0117708333333333</v>
      </c>
    </row>
    <row r="210" customFormat="false" ht="15" hidden="false" customHeight="true" outlineLevel="0" collapsed="false">
      <c r="A210" s="32" t="n">
        <v>209</v>
      </c>
      <c r="B210" s="32" t="n">
        <v>226</v>
      </c>
      <c r="C210" s="32" t="s">
        <v>272</v>
      </c>
      <c r="D210" s="32" t="n">
        <v>50</v>
      </c>
      <c r="E210" s="32" t="s">
        <v>47</v>
      </c>
      <c r="F210" s="32" t="s">
        <v>48</v>
      </c>
      <c r="G210" s="33" t="n">
        <v>0.0416087962962963</v>
      </c>
      <c r="H210" s="33" t="n">
        <v>0.00766203703703704</v>
      </c>
      <c r="I210" s="32" t="n">
        <v>221</v>
      </c>
      <c r="J210" s="33" t="n">
        <v>0.0227546296296296</v>
      </c>
      <c r="K210" s="32" t="n">
        <v>199</v>
      </c>
      <c r="L210" s="33" t="n">
        <v>0.0304166666666667</v>
      </c>
      <c r="M210" s="32" t="n">
        <v>212</v>
      </c>
      <c r="N210" s="33" t="n">
        <v>0.0111921296296296</v>
      </c>
      <c r="O210" s="32" t="n">
        <v>200</v>
      </c>
      <c r="P210" s="32"/>
      <c r="Q210" s="32" t="n">
        <v>172</v>
      </c>
      <c r="R210" s="32"/>
      <c r="S210" s="31" t="s">
        <v>53</v>
      </c>
      <c r="T210" s="32" t="n">
        <v>85</v>
      </c>
      <c r="U210" s="32" t="s">
        <v>50</v>
      </c>
      <c r="V210" s="34" t="n">
        <f aca="false">IF(AND($E210=サマリー!$B$6,$I210&lt;&gt;""),H210,"")</f>
        <v>0.00766203703703704</v>
      </c>
      <c r="W210" s="35" t="str">
        <f aca="false">IF(AND($S210=サマリー!$B$8,$I210&lt;&gt;""),H210,"")</f>
        <v/>
      </c>
      <c r="X210" s="34" t="n">
        <f aca="false">IF(AND($E210=サマリー!$B$6,$K210&lt;&gt;""),J210,"")</f>
        <v>0.0227546296296296</v>
      </c>
      <c r="Y210" s="35" t="str">
        <f aca="false">IF(AND($S210=サマリー!$B$8,$K210&lt;&gt;""),J210,"")</f>
        <v/>
      </c>
      <c r="Z210" s="34" t="n">
        <f aca="false">IF(AND($E210=サマリー!$B$6,$O210&lt;&gt;""),N210,"")</f>
        <v>0.0111921296296296</v>
      </c>
      <c r="AA210" s="35" t="str">
        <f aca="false">IF(AND($S210=サマリー!$B$8,$O210&lt;&gt;""),N210,"")</f>
        <v/>
      </c>
    </row>
    <row r="211" customFormat="false" ht="15" hidden="false" customHeight="true" outlineLevel="0" collapsed="false">
      <c r="A211" s="32" t="n">
        <v>210</v>
      </c>
      <c r="B211" s="32" t="n">
        <v>508</v>
      </c>
      <c r="C211" s="32" t="s">
        <v>273</v>
      </c>
      <c r="D211" s="32" t="n">
        <v>59</v>
      </c>
      <c r="E211" s="32" t="s">
        <v>57</v>
      </c>
      <c r="F211" s="32" t="s">
        <v>48</v>
      </c>
      <c r="G211" s="33" t="n">
        <v>0.0416782407407407</v>
      </c>
      <c r="H211" s="33" t="n">
        <v>0.00695601851851852</v>
      </c>
      <c r="I211" s="32" t="n">
        <v>184</v>
      </c>
      <c r="J211" s="33" t="n">
        <v>0.023275462962963</v>
      </c>
      <c r="K211" s="32" t="n">
        <v>214</v>
      </c>
      <c r="L211" s="33" t="n">
        <v>0.0302314814814815</v>
      </c>
      <c r="M211" s="32" t="n">
        <v>210</v>
      </c>
      <c r="N211" s="33" t="n">
        <v>0.0114467592592593</v>
      </c>
      <c r="O211" s="32" t="n">
        <v>207</v>
      </c>
      <c r="P211" s="32"/>
      <c r="Q211" s="32"/>
      <c r="R211" s="32" t="n">
        <v>38</v>
      </c>
      <c r="S211" s="31" t="s">
        <v>58</v>
      </c>
      <c r="T211" s="32" t="n">
        <v>17</v>
      </c>
      <c r="U211" s="31" t="s">
        <v>67</v>
      </c>
      <c r="V211" s="35" t="str">
        <f aca="false">IF(AND($E211=サマリー!$B$6,$I211&lt;&gt;""),H211,"")</f>
        <v/>
      </c>
      <c r="W211" s="35" t="str">
        <f aca="false">IF(AND($S211=サマリー!$B$8,$I211&lt;&gt;""),H211,"")</f>
        <v/>
      </c>
      <c r="X211" s="35" t="str">
        <f aca="false">IF(AND($E211=サマリー!$B$6,$K211&lt;&gt;""),J211,"")</f>
        <v/>
      </c>
      <c r="Y211" s="35" t="str">
        <f aca="false">IF(AND($S211=サマリー!$B$8,$K211&lt;&gt;""),J211,"")</f>
        <v/>
      </c>
      <c r="Z211" s="35" t="str">
        <f aca="false">IF(AND($E211=サマリー!$B$6,$O211&lt;&gt;""),N211,"")</f>
        <v/>
      </c>
      <c r="AA211" s="35" t="str">
        <f aca="false">IF(AND($S211=サマリー!$B$8,$O211&lt;&gt;""),N211,"")</f>
        <v/>
      </c>
    </row>
    <row r="212" customFormat="false" ht="15" hidden="false" customHeight="true" outlineLevel="0" collapsed="false">
      <c r="A212" s="32" t="n">
        <v>211</v>
      </c>
      <c r="B212" s="32" t="n">
        <v>540</v>
      </c>
      <c r="C212" s="32" t="s">
        <v>274</v>
      </c>
      <c r="D212" s="32" t="n">
        <v>53</v>
      </c>
      <c r="E212" s="32" t="s">
        <v>57</v>
      </c>
      <c r="F212" s="32" t="s">
        <v>48</v>
      </c>
      <c r="G212" s="33" t="n">
        <v>0.0417824074074074</v>
      </c>
      <c r="H212" s="33" t="n">
        <v>0.00724537037037037</v>
      </c>
      <c r="I212" s="32" t="n">
        <v>209</v>
      </c>
      <c r="J212" s="33" t="n">
        <v>0.0227777777777778</v>
      </c>
      <c r="K212" s="32" t="n">
        <v>200</v>
      </c>
      <c r="L212" s="33" t="n">
        <v>0.0300231481481482</v>
      </c>
      <c r="M212" s="32" t="n">
        <v>205</v>
      </c>
      <c r="N212" s="33" t="n">
        <v>0.0117592592592593</v>
      </c>
      <c r="O212" s="32" t="n">
        <v>218</v>
      </c>
      <c r="P212" s="32"/>
      <c r="Q212" s="32"/>
      <c r="R212" s="32" t="n">
        <v>39</v>
      </c>
      <c r="S212" s="31" t="s">
        <v>58</v>
      </c>
      <c r="T212" s="32" t="n">
        <v>18</v>
      </c>
      <c r="U212" s="32" t="s">
        <v>88</v>
      </c>
      <c r="V212" s="35" t="str">
        <f aca="false">IF(AND($E212=サマリー!$B$6,$I212&lt;&gt;""),H212,"")</f>
        <v/>
      </c>
      <c r="W212" s="35" t="str">
        <f aca="false">IF(AND($S212=サマリー!$B$8,$I212&lt;&gt;""),H212,"")</f>
        <v/>
      </c>
      <c r="X212" s="35" t="str">
        <f aca="false">IF(AND($E212=サマリー!$B$6,$K212&lt;&gt;""),J212,"")</f>
        <v/>
      </c>
      <c r="Y212" s="35" t="str">
        <f aca="false">IF(AND($S212=サマリー!$B$8,$K212&lt;&gt;""),J212,"")</f>
        <v/>
      </c>
      <c r="Z212" s="35" t="str">
        <f aca="false">IF(AND($E212=サマリー!$B$6,$O212&lt;&gt;""),N212,"")</f>
        <v/>
      </c>
      <c r="AA212" s="35" t="str">
        <f aca="false">IF(AND($S212=サマリー!$B$8,$O212&lt;&gt;""),N212,"")</f>
        <v/>
      </c>
    </row>
    <row r="213" customFormat="false" ht="15" hidden="false" customHeight="true" outlineLevel="0" collapsed="false">
      <c r="A213" s="32" t="n">
        <v>212</v>
      </c>
      <c r="B213" s="32" t="n">
        <v>425</v>
      </c>
      <c r="C213" s="32" t="s">
        <v>275</v>
      </c>
      <c r="D213" s="32" t="n">
        <v>46</v>
      </c>
      <c r="E213" s="32" t="s">
        <v>47</v>
      </c>
      <c r="F213" s="32" t="s">
        <v>48</v>
      </c>
      <c r="G213" s="33" t="n">
        <v>0.0418981481481482</v>
      </c>
      <c r="H213" s="33" t="n">
        <v>0.00622685185185185</v>
      </c>
      <c r="I213" s="32" t="n">
        <v>120</v>
      </c>
      <c r="J213" s="33" t="n">
        <v>0.0242592592592593</v>
      </c>
      <c r="K213" s="32" t="n">
        <v>231</v>
      </c>
      <c r="L213" s="33" t="n">
        <v>0.0304861111111111</v>
      </c>
      <c r="M213" s="32" t="n">
        <v>213</v>
      </c>
      <c r="N213" s="33" t="n">
        <v>0.011412037037037</v>
      </c>
      <c r="O213" s="32" t="n">
        <v>206</v>
      </c>
      <c r="P213" s="32"/>
      <c r="Q213" s="32" t="n">
        <v>173</v>
      </c>
      <c r="R213" s="32"/>
      <c r="S213" s="31" t="s">
        <v>49</v>
      </c>
      <c r="T213" s="32" t="n">
        <v>69</v>
      </c>
      <c r="U213" s="32" t="s">
        <v>50</v>
      </c>
      <c r="V213" s="34" t="n">
        <f aca="false">IF(AND($E213=サマリー!$B$6,$I213&lt;&gt;""),H213,"")</f>
        <v>0.00622685185185185</v>
      </c>
      <c r="W213" s="34" t="n">
        <f aca="false">IF(AND($S213=サマリー!$B$8,$I213&lt;&gt;""),H213,"")</f>
        <v>0.00622685185185185</v>
      </c>
      <c r="X213" s="34" t="n">
        <f aca="false">IF(AND($E213=サマリー!$B$6,$K213&lt;&gt;""),J213,"")</f>
        <v>0.0242592592592593</v>
      </c>
      <c r="Y213" s="34" t="n">
        <f aca="false">IF(AND($S213=サマリー!$B$8,$K213&lt;&gt;""),J213,"")</f>
        <v>0.0242592592592593</v>
      </c>
      <c r="Z213" s="34" t="n">
        <f aca="false">IF(AND($E213=サマリー!$B$6,$O213&lt;&gt;""),N213,"")</f>
        <v>0.011412037037037</v>
      </c>
      <c r="AA213" s="34" t="n">
        <f aca="false">IF(AND($S213=サマリー!$B$8,$O213&lt;&gt;""),N213,"")</f>
        <v>0.011412037037037</v>
      </c>
    </row>
    <row r="214" customFormat="false" ht="15" hidden="false" customHeight="true" outlineLevel="0" collapsed="false">
      <c r="A214" s="32" t="n">
        <v>213</v>
      </c>
      <c r="B214" s="32" t="n">
        <v>416</v>
      </c>
      <c r="C214" s="32" t="s">
        <v>276</v>
      </c>
      <c r="D214" s="32" t="n">
        <v>60</v>
      </c>
      <c r="E214" s="32" t="s">
        <v>57</v>
      </c>
      <c r="F214" s="32" t="s">
        <v>48</v>
      </c>
      <c r="G214" s="33" t="n">
        <v>0.0423611111111111</v>
      </c>
      <c r="H214" s="33" t="n">
        <v>0.00989583333333333</v>
      </c>
      <c r="I214" s="32" t="n">
        <v>257</v>
      </c>
      <c r="J214" s="33" t="n">
        <v>0.0228009259259259</v>
      </c>
      <c r="K214" s="32" t="n">
        <v>201</v>
      </c>
      <c r="L214" s="33" t="n">
        <v>0.0326967592592593</v>
      </c>
      <c r="M214" s="32" t="n">
        <v>237</v>
      </c>
      <c r="N214" s="33" t="n">
        <v>0.00966435185185185</v>
      </c>
      <c r="O214" s="32" t="n">
        <v>134</v>
      </c>
      <c r="P214" s="32"/>
      <c r="Q214" s="32"/>
      <c r="R214" s="32" t="n">
        <v>40</v>
      </c>
      <c r="S214" s="31" t="s">
        <v>58</v>
      </c>
      <c r="T214" s="32" t="n">
        <v>19</v>
      </c>
      <c r="U214" s="32" t="s">
        <v>50</v>
      </c>
      <c r="V214" s="35" t="str">
        <f aca="false">IF(AND($E214=サマリー!$B$6,$I214&lt;&gt;""),H214,"")</f>
        <v/>
      </c>
      <c r="W214" s="35" t="str">
        <f aca="false">IF(AND($S214=サマリー!$B$8,$I214&lt;&gt;""),H214,"")</f>
        <v/>
      </c>
      <c r="X214" s="35" t="str">
        <f aca="false">IF(AND($E214=サマリー!$B$6,$K214&lt;&gt;""),J214,"")</f>
        <v/>
      </c>
      <c r="Y214" s="35" t="str">
        <f aca="false">IF(AND($S214=サマリー!$B$8,$K214&lt;&gt;""),J214,"")</f>
        <v/>
      </c>
      <c r="Z214" s="35" t="str">
        <f aca="false">IF(AND($E214=サマリー!$B$6,$O214&lt;&gt;""),N214,"")</f>
        <v/>
      </c>
      <c r="AA214" s="35" t="str">
        <f aca="false">IF(AND($S214=サマリー!$B$8,$O214&lt;&gt;""),N214,"")</f>
        <v/>
      </c>
    </row>
    <row r="215" customFormat="false" ht="15" hidden="false" customHeight="true" outlineLevel="0" collapsed="false">
      <c r="A215" s="32" t="n">
        <v>214</v>
      </c>
      <c r="B215" s="32" t="n">
        <v>320</v>
      </c>
      <c r="C215" s="32" t="s">
        <v>277</v>
      </c>
      <c r="D215" s="32" t="n">
        <v>49</v>
      </c>
      <c r="E215" s="32" t="s">
        <v>47</v>
      </c>
      <c r="F215" s="32" t="s">
        <v>203</v>
      </c>
      <c r="G215" s="33" t="n">
        <v>0.0424884259259259</v>
      </c>
      <c r="H215" s="33" t="n">
        <v>0.00853009259259259</v>
      </c>
      <c r="I215" s="32" t="n">
        <v>244</v>
      </c>
      <c r="J215" s="33" t="n">
        <v>0.0213888888888889</v>
      </c>
      <c r="K215" s="32" t="n">
        <v>169</v>
      </c>
      <c r="L215" s="33" t="n">
        <v>0.0299189814814815</v>
      </c>
      <c r="M215" s="32" t="n">
        <v>203</v>
      </c>
      <c r="N215" s="33" t="n">
        <v>0.0125694444444444</v>
      </c>
      <c r="O215" s="32" t="n">
        <v>229</v>
      </c>
      <c r="P215" s="32"/>
      <c r="Q215" s="32" t="n">
        <v>174</v>
      </c>
      <c r="R215" s="32"/>
      <c r="S215" s="31" t="s">
        <v>49</v>
      </c>
      <c r="T215" s="32" t="n">
        <v>70</v>
      </c>
      <c r="U215" s="32" t="s">
        <v>50</v>
      </c>
      <c r="V215" s="34" t="n">
        <f aca="false">IF(AND($E215=サマリー!$B$6,$I215&lt;&gt;""),H215,"")</f>
        <v>0.00853009259259259</v>
      </c>
      <c r="W215" s="34" t="n">
        <f aca="false">IF(AND($S215=サマリー!$B$8,$I215&lt;&gt;""),H215,"")</f>
        <v>0.00853009259259259</v>
      </c>
      <c r="X215" s="34" t="n">
        <f aca="false">IF(AND($E215=サマリー!$B$6,$K215&lt;&gt;""),J215,"")</f>
        <v>0.0213888888888889</v>
      </c>
      <c r="Y215" s="34" t="n">
        <f aca="false">IF(AND($S215=サマリー!$B$8,$K215&lt;&gt;""),J215,"")</f>
        <v>0.0213888888888889</v>
      </c>
      <c r="Z215" s="34" t="n">
        <f aca="false">IF(AND($E215=サマリー!$B$6,$O215&lt;&gt;""),N215,"")</f>
        <v>0.0125694444444444</v>
      </c>
      <c r="AA215" s="34" t="n">
        <f aca="false">IF(AND($S215=サマリー!$B$8,$O215&lt;&gt;""),N215,"")</f>
        <v>0.0125694444444444</v>
      </c>
    </row>
    <row r="216" customFormat="false" ht="15" hidden="false" customHeight="true" outlineLevel="0" collapsed="false">
      <c r="A216" s="32" t="n">
        <v>215</v>
      </c>
      <c r="B216" s="32" t="n">
        <v>404</v>
      </c>
      <c r="C216" s="32" t="s">
        <v>278</v>
      </c>
      <c r="D216" s="32" t="n">
        <v>51</v>
      </c>
      <c r="E216" s="32" t="s">
        <v>47</v>
      </c>
      <c r="F216" s="32" t="s">
        <v>48</v>
      </c>
      <c r="G216" s="33" t="n">
        <v>0.0425347222222222</v>
      </c>
      <c r="H216" s="33" t="n">
        <v>0.00716435185185185</v>
      </c>
      <c r="I216" s="32" t="n">
        <v>201</v>
      </c>
      <c r="J216" s="33" t="n">
        <v>0.0250925925925926</v>
      </c>
      <c r="K216" s="32" t="n">
        <v>235</v>
      </c>
      <c r="L216" s="33" t="n">
        <v>0.0322569444444444</v>
      </c>
      <c r="M216" s="32" t="n">
        <v>234</v>
      </c>
      <c r="N216" s="33" t="n">
        <v>0.0102777777777778</v>
      </c>
      <c r="O216" s="32" t="n">
        <v>163</v>
      </c>
      <c r="P216" s="32"/>
      <c r="Q216" s="32" t="n">
        <v>175</v>
      </c>
      <c r="R216" s="32"/>
      <c r="S216" s="31" t="s">
        <v>53</v>
      </c>
      <c r="T216" s="32" t="n">
        <v>86</v>
      </c>
      <c r="U216" s="32" t="s">
        <v>50</v>
      </c>
      <c r="V216" s="34" t="n">
        <f aca="false">IF(AND($E216=サマリー!$B$6,$I216&lt;&gt;""),H216,"")</f>
        <v>0.00716435185185185</v>
      </c>
      <c r="W216" s="35" t="str">
        <f aca="false">IF(AND($S216=サマリー!$B$8,$I216&lt;&gt;""),H216,"")</f>
        <v/>
      </c>
      <c r="X216" s="34" t="n">
        <f aca="false">IF(AND($E216=サマリー!$B$6,$K216&lt;&gt;""),J216,"")</f>
        <v>0.0250925925925926</v>
      </c>
      <c r="Y216" s="35" t="str">
        <f aca="false">IF(AND($S216=サマリー!$B$8,$K216&lt;&gt;""),J216,"")</f>
        <v/>
      </c>
      <c r="Z216" s="34" t="n">
        <f aca="false">IF(AND($E216=サマリー!$B$6,$O216&lt;&gt;""),N216,"")</f>
        <v>0.0102777777777778</v>
      </c>
      <c r="AA216" s="35" t="str">
        <f aca="false">IF(AND($S216=サマリー!$B$8,$O216&lt;&gt;""),N216,"")</f>
        <v/>
      </c>
    </row>
    <row r="217" customFormat="false" ht="15" hidden="false" customHeight="true" outlineLevel="0" collapsed="false">
      <c r="A217" s="32" t="n">
        <v>216</v>
      </c>
      <c r="B217" s="32" t="n">
        <v>332</v>
      </c>
      <c r="C217" s="32" t="s">
        <v>279</v>
      </c>
      <c r="D217" s="32" t="n">
        <v>58</v>
      </c>
      <c r="E217" s="32" t="s">
        <v>47</v>
      </c>
      <c r="F217" s="32" t="s">
        <v>48</v>
      </c>
      <c r="G217" s="33" t="n">
        <v>0.0425694444444444</v>
      </c>
      <c r="H217" s="33" t="n">
        <v>0.0074537037037037</v>
      </c>
      <c r="I217" s="32" t="n">
        <v>216</v>
      </c>
      <c r="J217" s="33" t="n">
        <v>0.0236689814814815</v>
      </c>
      <c r="K217" s="32" t="n">
        <v>220</v>
      </c>
      <c r="L217" s="33" t="n">
        <v>0.0311226851851852</v>
      </c>
      <c r="M217" s="32" t="n">
        <v>225</v>
      </c>
      <c r="N217" s="33" t="n">
        <v>0.0114467592592593</v>
      </c>
      <c r="O217" s="32" t="n">
        <v>208</v>
      </c>
      <c r="P217" s="32"/>
      <c r="Q217" s="32" t="n">
        <v>176</v>
      </c>
      <c r="R217" s="32"/>
      <c r="S217" s="31" t="s">
        <v>53</v>
      </c>
      <c r="T217" s="32" t="n">
        <v>87</v>
      </c>
      <c r="U217" s="32" t="s">
        <v>50</v>
      </c>
      <c r="V217" s="34" t="n">
        <f aca="false">IF(AND($E217=サマリー!$B$6,$I217&lt;&gt;""),H217,"")</f>
        <v>0.0074537037037037</v>
      </c>
      <c r="W217" s="35" t="str">
        <f aca="false">IF(AND($S217=サマリー!$B$8,$I217&lt;&gt;""),H217,"")</f>
        <v/>
      </c>
      <c r="X217" s="34" t="n">
        <f aca="false">IF(AND($E217=サマリー!$B$6,$K217&lt;&gt;""),J217,"")</f>
        <v>0.0236689814814815</v>
      </c>
      <c r="Y217" s="35" t="str">
        <f aca="false">IF(AND($S217=サマリー!$B$8,$K217&lt;&gt;""),J217,"")</f>
        <v/>
      </c>
      <c r="Z217" s="34" t="n">
        <f aca="false">IF(AND($E217=サマリー!$B$6,$O217&lt;&gt;""),N217,"")</f>
        <v>0.0114467592592593</v>
      </c>
      <c r="AA217" s="35" t="str">
        <f aca="false">IF(AND($S217=サマリー!$B$8,$O217&lt;&gt;""),N217,"")</f>
        <v/>
      </c>
    </row>
    <row r="218" customFormat="false" ht="15" hidden="false" customHeight="true" outlineLevel="0" collapsed="false">
      <c r="A218" s="32" t="n">
        <v>217</v>
      </c>
      <c r="B218" s="32" t="n">
        <v>333</v>
      </c>
      <c r="C218" s="32" t="s">
        <v>280</v>
      </c>
      <c r="D218" s="32" t="n">
        <v>60</v>
      </c>
      <c r="E218" s="32" t="s">
        <v>57</v>
      </c>
      <c r="F218" s="32" t="s">
        <v>48</v>
      </c>
      <c r="G218" s="33" t="n">
        <v>0.0425925925925926</v>
      </c>
      <c r="H218" s="33" t="n">
        <v>0.00627314814814815</v>
      </c>
      <c r="I218" s="32" t="n">
        <v>124</v>
      </c>
      <c r="J218" s="33" t="n">
        <v>0.0247800925925926</v>
      </c>
      <c r="K218" s="32" t="n">
        <v>234</v>
      </c>
      <c r="L218" s="33" t="n">
        <v>0.0310532407407407</v>
      </c>
      <c r="M218" s="32" t="n">
        <v>224</v>
      </c>
      <c r="N218" s="33" t="n">
        <v>0.0115393518518519</v>
      </c>
      <c r="O218" s="32" t="n">
        <v>210</v>
      </c>
      <c r="P218" s="32"/>
      <c r="Q218" s="32"/>
      <c r="R218" s="32" t="n">
        <v>41</v>
      </c>
      <c r="S218" s="31" t="s">
        <v>58</v>
      </c>
      <c r="T218" s="32" t="n">
        <v>20</v>
      </c>
      <c r="U218" s="32" t="s">
        <v>50</v>
      </c>
      <c r="V218" s="35" t="str">
        <f aca="false">IF(AND($E218=サマリー!$B$6,$I218&lt;&gt;""),H218,"")</f>
        <v/>
      </c>
      <c r="W218" s="35" t="str">
        <f aca="false">IF(AND($S218=サマリー!$B$8,$I218&lt;&gt;""),H218,"")</f>
        <v/>
      </c>
      <c r="X218" s="35" t="str">
        <f aca="false">IF(AND($E218=サマリー!$B$6,$K218&lt;&gt;""),J218,"")</f>
        <v/>
      </c>
      <c r="Y218" s="35" t="str">
        <f aca="false">IF(AND($S218=サマリー!$B$8,$K218&lt;&gt;""),J218,"")</f>
        <v/>
      </c>
      <c r="Z218" s="35" t="str">
        <f aca="false">IF(AND($E218=サマリー!$B$6,$O218&lt;&gt;""),N218,"")</f>
        <v/>
      </c>
      <c r="AA218" s="35" t="str">
        <f aca="false">IF(AND($S218=サマリー!$B$8,$O218&lt;&gt;""),N218,"")</f>
        <v/>
      </c>
    </row>
    <row r="219" customFormat="false" ht="15" hidden="false" customHeight="true" outlineLevel="0" collapsed="false">
      <c r="A219" s="32" t="n">
        <v>218</v>
      </c>
      <c r="B219" s="32" t="n">
        <v>412</v>
      </c>
      <c r="C219" s="32" t="s">
        <v>281</v>
      </c>
      <c r="D219" s="32" t="n">
        <v>26</v>
      </c>
      <c r="E219" s="32" t="s">
        <v>47</v>
      </c>
      <c r="F219" s="32" t="s">
        <v>282</v>
      </c>
      <c r="G219" s="33" t="n">
        <v>0.0426157407407407</v>
      </c>
      <c r="H219" s="33" t="n">
        <v>0.00802083333333333</v>
      </c>
      <c r="I219" s="32" t="n">
        <v>236</v>
      </c>
      <c r="J219" s="33" t="n">
        <v>0.0239467592592593</v>
      </c>
      <c r="K219" s="32" t="n">
        <v>225</v>
      </c>
      <c r="L219" s="33" t="n">
        <v>0.0319675925925926</v>
      </c>
      <c r="M219" s="32" t="n">
        <v>232</v>
      </c>
      <c r="N219" s="33" t="n">
        <v>0.0106481481481482</v>
      </c>
      <c r="O219" s="32" t="n">
        <v>180</v>
      </c>
      <c r="P219" s="32"/>
      <c r="Q219" s="32" t="n">
        <v>177</v>
      </c>
      <c r="R219" s="32"/>
      <c r="S219" s="31" t="s">
        <v>72</v>
      </c>
      <c r="T219" s="32" t="n">
        <v>15</v>
      </c>
      <c r="U219" s="32" t="s">
        <v>50</v>
      </c>
      <c r="V219" s="34" t="n">
        <f aca="false">IF(AND($E219=サマリー!$B$6,$I219&lt;&gt;""),H219,"")</f>
        <v>0.00802083333333333</v>
      </c>
      <c r="W219" s="35" t="str">
        <f aca="false">IF(AND($S219=サマリー!$B$8,$I219&lt;&gt;""),H219,"")</f>
        <v/>
      </c>
      <c r="X219" s="34" t="n">
        <f aca="false">IF(AND($E219=サマリー!$B$6,$K219&lt;&gt;""),J219,"")</f>
        <v>0.0239467592592593</v>
      </c>
      <c r="Y219" s="35" t="str">
        <f aca="false">IF(AND($S219=サマリー!$B$8,$K219&lt;&gt;""),J219,"")</f>
        <v/>
      </c>
      <c r="Z219" s="34" t="n">
        <f aca="false">IF(AND($E219=サマリー!$B$6,$O219&lt;&gt;""),N219,"")</f>
        <v>0.0106481481481482</v>
      </c>
      <c r="AA219" s="35" t="str">
        <f aca="false">IF(AND($S219=サマリー!$B$8,$O219&lt;&gt;""),N219,"")</f>
        <v/>
      </c>
    </row>
    <row r="220" customFormat="false" ht="15" hidden="false" customHeight="true" outlineLevel="0" collapsed="false">
      <c r="A220" s="32" t="n">
        <v>219</v>
      </c>
      <c r="B220" s="32" t="n">
        <v>413</v>
      </c>
      <c r="C220" s="32" t="s">
        <v>283</v>
      </c>
      <c r="D220" s="32" t="n">
        <v>40</v>
      </c>
      <c r="E220" s="32" t="s">
        <v>57</v>
      </c>
      <c r="F220" s="32" t="s">
        <v>48</v>
      </c>
      <c r="G220" s="33" t="n">
        <v>0.0426273148148148</v>
      </c>
      <c r="H220" s="33" t="n">
        <v>0.00846064814814815</v>
      </c>
      <c r="I220" s="32" t="n">
        <v>243</v>
      </c>
      <c r="J220" s="33" t="n">
        <v>0.0228935185185185</v>
      </c>
      <c r="K220" s="32" t="n">
        <v>206</v>
      </c>
      <c r="L220" s="33" t="n">
        <v>0.0313541666666667</v>
      </c>
      <c r="M220" s="32" t="n">
        <v>229</v>
      </c>
      <c r="N220" s="33" t="n">
        <v>0.0112731481481482</v>
      </c>
      <c r="O220" s="32" t="n">
        <v>203</v>
      </c>
      <c r="P220" s="32"/>
      <c r="Q220" s="32"/>
      <c r="R220" s="32" t="n">
        <v>42</v>
      </c>
      <c r="S220" s="31" t="s">
        <v>70</v>
      </c>
      <c r="T220" s="32" t="n">
        <v>9</v>
      </c>
      <c r="U220" s="32" t="s">
        <v>50</v>
      </c>
      <c r="V220" s="35" t="str">
        <f aca="false">IF(AND($E220=サマリー!$B$6,$I220&lt;&gt;""),H220,"")</f>
        <v/>
      </c>
      <c r="W220" s="35" t="str">
        <f aca="false">IF(AND($S220=サマリー!$B$8,$I220&lt;&gt;""),H220,"")</f>
        <v/>
      </c>
      <c r="X220" s="35" t="str">
        <f aca="false">IF(AND($E220=サマリー!$B$6,$K220&lt;&gt;""),J220,"")</f>
        <v/>
      </c>
      <c r="Y220" s="35" t="str">
        <f aca="false">IF(AND($S220=サマリー!$B$8,$K220&lt;&gt;""),J220,"")</f>
        <v/>
      </c>
      <c r="Z220" s="35" t="str">
        <f aca="false">IF(AND($E220=サマリー!$B$6,$O220&lt;&gt;""),N220,"")</f>
        <v/>
      </c>
      <c r="AA220" s="35" t="str">
        <f aca="false">IF(AND($S220=サマリー!$B$8,$O220&lt;&gt;""),N220,"")</f>
        <v/>
      </c>
    </row>
    <row r="221" customFormat="false" ht="15" hidden="false" customHeight="true" outlineLevel="0" collapsed="false">
      <c r="A221" s="32" t="n">
        <v>220</v>
      </c>
      <c r="B221" s="32" t="n">
        <v>135</v>
      </c>
      <c r="C221" s="32" t="s">
        <v>284</v>
      </c>
      <c r="D221" s="32" t="n">
        <v>51</v>
      </c>
      <c r="E221" s="32" t="s">
        <v>47</v>
      </c>
      <c r="F221" s="32" t="s">
        <v>48</v>
      </c>
      <c r="G221" s="33" t="n">
        <v>0.0428009259259259</v>
      </c>
      <c r="H221" s="33" t="n">
        <v>0.00721064814814815</v>
      </c>
      <c r="I221" s="32" t="n">
        <v>204</v>
      </c>
      <c r="J221" s="33" t="n">
        <v>0.0238078703703704</v>
      </c>
      <c r="K221" s="32" t="n">
        <v>224</v>
      </c>
      <c r="L221" s="33" t="n">
        <v>0.0310185185185185</v>
      </c>
      <c r="M221" s="32" t="n">
        <v>223</v>
      </c>
      <c r="N221" s="33" t="n">
        <v>0.0117824074074074</v>
      </c>
      <c r="O221" s="32" t="n">
        <v>220</v>
      </c>
      <c r="P221" s="32"/>
      <c r="Q221" s="32" t="n">
        <v>178</v>
      </c>
      <c r="R221" s="32"/>
      <c r="S221" s="31" t="s">
        <v>53</v>
      </c>
      <c r="T221" s="32" t="n">
        <v>88</v>
      </c>
      <c r="U221" s="32" t="s">
        <v>50</v>
      </c>
      <c r="V221" s="34" t="n">
        <f aca="false">IF(AND($E221=サマリー!$B$6,$I221&lt;&gt;""),H221,"")</f>
        <v>0.00721064814814815</v>
      </c>
      <c r="W221" s="35" t="str">
        <f aca="false">IF(AND($S221=サマリー!$B$8,$I221&lt;&gt;""),H221,"")</f>
        <v/>
      </c>
      <c r="X221" s="34" t="n">
        <f aca="false">IF(AND($E221=サマリー!$B$6,$K221&lt;&gt;""),J221,"")</f>
        <v>0.0238078703703704</v>
      </c>
      <c r="Y221" s="35" t="str">
        <f aca="false">IF(AND($S221=サマリー!$B$8,$K221&lt;&gt;""),J221,"")</f>
        <v/>
      </c>
      <c r="Z221" s="34" t="n">
        <f aca="false">IF(AND($E221=サマリー!$B$6,$O221&lt;&gt;""),N221,"")</f>
        <v>0.0117824074074074</v>
      </c>
      <c r="AA221" s="35" t="str">
        <f aca="false">IF(AND($S221=サマリー!$B$8,$O221&lt;&gt;""),N221,"")</f>
        <v/>
      </c>
    </row>
    <row r="222" customFormat="false" ht="15" hidden="false" customHeight="true" outlineLevel="0" collapsed="false">
      <c r="A222" s="32" t="n">
        <v>221</v>
      </c>
      <c r="B222" s="32" t="n">
        <v>145</v>
      </c>
      <c r="C222" s="32" t="s">
        <v>285</v>
      </c>
      <c r="D222" s="32" t="n">
        <v>63</v>
      </c>
      <c r="E222" s="32" t="s">
        <v>47</v>
      </c>
      <c r="F222" s="32" t="s">
        <v>48</v>
      </c>
      <c r="G222" s="33" t="n">
        <v>0.0429398148148148</v>
      </c>
      <c r="H222" s="33" t="n">
        <v>0.00732638888888889</v>
      </c>
      <c r="I222" s="32" t="n">
        <v>212</v>
      </c>
      <c r="J222" s="33" t="n">
        <v>0.0240162037037037</v>
      </c>
      <c r="K222" s="32" t="n">
        <v>227</v>
      </c>
      <c r="L222" s="33" t="n">
        <v>0.0313425925925926</v>
      </c>
      <c r="M222" s="32" t="n">
        <v>228</v>
      </c>
      <c r="N222" s="33" t="n">
        <v>0.0115972222222222</v>
      </c>
      <c r="O222" s="32" t="n">
        <v>211</v>
      </c>
      <c r="P222" s="32"/>
      <c r="Q222" s="32" t="n">
        <v>179</v>
      </c>
      <c r="R222" s="32"/>
      <c r="S222" s="31" t="s">
        <v>53</v>
      </c>
      <c r="T222" s="32" t="n">
        <v>89</v>
      </c>
      <c r="U222" s="32" t="s">
        <v>50</v>
      </c>
      <c r="V222" s="34" t="n">
        <f aca="false">IF(AND($E222=サマリー!$B$6,$I222&lt;&gt;""),H222,"")</f>
        <v>0.00732638888888889</v>
      </c>
      <c r="W222" s="35" t="str">
        <f aca="false">IF(AND($S222=サマリー!$B$8,$I222&lt;&gt;""),H222,"")</f>
        <v/>
      </c>
      <c r="X222" s="34" t="n">
        <f aca="false">IF(AND($E222=サマリー!$B$6,$K222&lt;&gt;""),J222,"")</f>
        <v>0.0240162037037037</v>
      </c>
      <c r="Y222" s="35" t="str">
        <f aca="false">IF(AND($S222=サマリー!$B$8,$K222&lt;&gt;""),J222,"")</f>
        <v/>
      </c>
      <c r="Z222" s="34" t="n">
        <f aca="false">IF(AND($E222=サマリー!$B$6,$O222&lt;&gt;""),N222,"")</f>
        <v>0.0115972222222222</v>
      </c>
      <c r="AA222" s="35" t="str">
        <f aca="false">IF(AND($S222=サマリー!$B$8,$O222&lt;&gt;""),N222,"")</f>
        <v/>
      </c>
    </row>
    <row r="223" customFormat="false" ht="15" hidden="false" customHeight="true" outlineLevel="0" collapsed="false">
      <c r="A223" s="32" t="n">
        <v>222</v>
      </c>
      <c r="B223" s="32" t="n">
        <v>101</v>
      </c>
      <c r="C223" s="32" t="s">
        <v>286</v>
      </c>
      <c r="D223" s="32" t="n">
        <v>59</v>
      </c>
      <c r="E223" s="32" t="s">
        <v>47</v>
      </c>
      <c r="F223" s="32" t="s">
        <v>48</v>
      </c>
      <c r="G223" s="33" t="n">
        <v>0.0430439814814815</v>
      </c>
      <c r="H223" s="33" t="n">
        <v>0.0102083333333333</v>
      </c>
      <c r="I223" s="32" t="n">
        <v>258</v>
      </c>
      <c r="J223" s="33" t="n">
        <v>0.0224768518518519</v>
      </c>
      <c r="K223" s="32" t="n">
        <v>196</v>
      </c>
      <c r="L223" s="33" t="n">
        <v>0.0326851851851852</v>
      </c>
      <c r="M223" s="32" t="n">
        <v>236</v>
      </c>
      <c r="N223" s="33" t="n">
        <v>0.0103587962962963</v>
      </c>
      <c r="O223" s="32" t="n">
        <v>170</v>
      </c>
      <c r="P223" s="32"/>
      <c r="Q223" s="32" t="n">
        <v>180</v>
      </c>
      <c r="R223" s="32"/>
      <c r="S223" s="31" t="s">
        <v>53</v>
      </c>
      <c r="T223" s="32" t="n">
        <v>90</v>
      </c>
      <c r="U223" s="32" t="s">
        <v>50</v>
      </c>
      <c r="V223" s="34" t="n">
        <f aca="false">IF(AND($E223=サマリー!$B$6,$I223&lt;&gt;""),H223,"")</f>
        <v>0.0102083333333333</v>
      </c>
      <c r="W223" s="35" t="str">
        <f aca="false">IF(AND($S223=サマリー!$B$8,$I223&lt;&gt;""),H223,"")</f>
        <v/>
      </c>
      <c r="X223" s="34" t="n">
        <f aca="false">IF(AND($E223=サマリー!$B$6,$K223&lt;&gt;""),J223,"")</f>
        <v>0.0224768518518519</v>
      </c>
      <c r="Y223" s="35" t="str">
        <f aca="false">IF(AND($S223=サマリー!$B$8,$K223&lt;&gt;""),J223,"")</f>
        <v/>
      </c>
      <c r="Z223" s="34" t="n">
        <f aca="false">IF(AND($E223=サマリー!$B$6,$O223&lt;&gt;""),N223,"")</f>
        <v>0.0103587962962963</v>
      </c>
      <c r="AA223" s="35" t="str">
        <f aca="false">IF(AND($S223=サマリー!$B$8,$O223&lt;&gt;""),N223,"")</f>
        <v/>
      </c>
    </row>
    <row r="224" customFormat="false" ht="15" hidden="false" customHeight="true" outlineLevel="0" collapsed="false">
      <c r="A224" s="32" t="n">
        <v>223</v>
      </c>
      <c r="B224" s="32" t="n">
        <v>549</v>
      </c>
      <c r="C224" s="32" t="s">
        <v>287</v>
      </c>
      <c r="D224" s="32" t="n">
        <v>44</v>
      </c>
      <c r="E224" s="32" t="s">
        <v>57</v>
      </c>
      <c r="F224" s="32" t="s">
        <v>48</v>
      </c>
      <c r="G224" s="33" t="n">
        <v>0.0433564814814815</v>
      </c>
      <c r="H224" s="33" t="n">
        <v>0.00767361111111111</v>
      </c>
      <c r="I224" s="32" t="n">
        <v>222</v>
      </c>
      <c r="J224" s="33" t="n">
        <v>0.025150462962963</v>
      </c>
      <c r="K224" s="32" t="n">
        <v>237</v>
      </c>
      <c r="L224" s="33" t="n">
        <v>0.0328240740740741</v>
      </c>
      <c r="M224" s="32" t="n">
        <v>239</v>
      </c>
      <c r="N224" s="33" t="n">
        <v>0.0105324074074074</v>
      </c>
      <c r="O224" s="32" t="n">
        <v>174</v>
      </c>
      <c r="P224" s="32"/>
      <c r="Q224" s="32"/>
      <c r="R224" s="32" t="n">
        <v>43</v>
      </c>
      <c r="S224" s="31" t="s">
        <v>70</v>
      </c>
      <c r="T224" s="32" t="n">
        <v>10</v>
      </c>
      <c r="U224" s="32" t="s">
        <v>88</v>
      </c>
      <c r="V224" s="35" t="str">
        <f aca="false">IF(AND($E224=サマリー!$B$6,$I224&lt;&gt;""),H224,"")</f>
        <v/>
      </c>
      <c r="W224" s="35" t="str">
        <f aca="false">IF(AND($S224=サマリー!$B$8,$I224&lt;&gt;""),H224,"")</f>
        <v/>
      </c>
      <c r="X224" s="35" t="str">
        <f aca="false">IF(AND($E224=サマリー!$B$6,$K224&lt;&gt;""),J224,"")</f>
        <v/>
      </c>
      <c r="Y224" s="35" t="str">
        <f aca="false">IF(AND($S224=サマリー!$B$8,$K224&lt;&gt;""),J224,"")</f>
        <v/>
      </c>
      <c r="Z224" s="35" t="str">
        <f aca="false">IF(AND($E224=サマリー!$B$6,$O224&lt;&gt;""),N224,"")</f>
        <v/>
      </c>
      <c r="AA224" s="35" t="str">
        <f aca="false">IF(AND($S224=サマリー!$B$8,$O224&lt;&gt;""),N224,"")</f>
        <v/>
      </c>
    </row>
    <row r="225" customFormat="false" ht="15" hidden="false" customHeight="true" outlineLevel="0" collapsed="false">
      <c r="A225" s="32" t="n">
        <v>224</v>
      </c>
      <c r="B225" s="32" t="n">
        <v>532</v>
      </c>
      <c r="C225" s="32" t="s">
        <v>288</v>
      </c>
      <c r="D225" s="32" t="n">
        <v>55</v>
      </c>
      <c r="E225" s="32" t="s">
        <v>47</v>
      </c>
      <c r="F225" s="32" t="s">
        <v>48</v>
      </c>
      <c r="G225" s="33" t="n">
        <v>0.0433796296296296</v>
      </c>
      <c r="H225" s="33" t="n">
        <v>0.00631944444444444</v>
      </c>
      <c r="I225" s="32" t="n">
        <v>131</v>
      </c>
      <c r="J225" s="33" t="n">
        <v>0.0252662037037037</v>
      </c>
      <c r="K225" s="32" t="n">
        <v>238</v>
      </c>
      <c r="L225" s="33" t="n">
        <v>0.0315856481481482</v>
      </c>
      <c r="M225" s="32" t="n">
        <v>231</v>
      </c>
      <c r="N225" s="33" t="n">
        <v>0.0117939814814815</v>
      </c>
      <c r="O225" s="32" t="n">
        <v>221</v>
      </c>
      <c r="P225" s="32"/>
      <c r="Q225" s="32" t="n">
        <v>181</v>
      </c>
      <c r="R225" s="32"/>
      <c r="S225" s="31" t="s">
        <v>53</v>
      </c>
      <c r="T225" s="32" t="n">
        <v>91</v>
      </c>
      <c r="U225" s="32" t="s">
        <v>88</v>
      </c>
      <c r="V225" s="34" t="n">
        <f aca="false">IF(AND($E225=サマリー!$B$6,$I225&lt;&gt;""),H225,"")</f>
        <v>0.00631944444444444</v>
      </c>
      <c r="W225" s="35" t="str">
        <f aca="false">IF(AND($S225=サマリー!$B$8,$I225&lt;&gt;""),H225,"")</f>
        <v/>
      </c>
      <c r="X225" s="34" t="n">
        <f aca="false">IF(AND($E225=サマリー!$B$6,$K225&lt;&gt;""),J225,"")</f>
        <v>0.0252662037037037</v>
      </c>
      <c r="Y225" s="35" t="str">
        <f aca="false">IF(AND($S225=サマリー!$B$8,$K225&lt;&gt;""),J225,"")</f>
        <v/>
      </c>
      <c r="Z225" s="34" t="n">
        <f aca="false">IF(AND($E225=サマリー!$B$6,$O225&lt;&gt;""),N225,"")</f>
        <v>0.0117939814814815</v>
      </c>
      <c r="AA225" s="35" t="str">
        <f aca="false">IF(AND($S225=サマリー!$B$8,$O225&lt;&gt;""),N225,"")</f>
        <v/>
      </c>
    </row>
    <row r="226" customFormat="false" ht="15" hidden="false" customHeight="true" outlineLevel="0" collapsed="false">
      <c r="A226" s="32" t="n">
        <v>225</v>
      </c>
      <c r="B226" s="32" t="n">
        <v>435</v>
      </c>
      <c r="C226" s="32" t="s">
        <v>289</v>
      </c>
      <c r="D226" s="32" t="n">
        <v>44</v>
      </c>
      <c r="E226" s="32" t="s">
        <v>47</v>
      </c>
      <c r="F226" s="32" t="s">
        <v>69</v>
      </c>
      <c r="G226" s="33" t="n">
        <v>0.0438541666666667</v>
      </c>
      <c r="H226" s="33" t="n">
        <v>0.00693287037037037</v>
      </c>
      <c r="I226" s="32" t="n">
        <v>180</v>
      </c>
      <c r="J226" s="33" t="n">
        <v>0.0234143518518519</v>
      </c>
      <c r="K226" s="32" t="n">
        <v>215</v>
      </c>
      <c r="L226" s="33" t="n">
        <v>0.0303472222222222</v>
      </c>
      <c r="M226" s="32" t="n">
        <v>211</v>
      </c>
      <c r="N226" s="33" t="n">
        <v>0.0135069444444444</v>
      </c>
      <c r="O226" s="32" t="n">
        <v>237</v>
      </c>
      <c r="P226" s="32"/>
      <c r="Q226" s="32" t="n">
        <v>182</v>
      </c>
      <c r="R226" s="32"/>
      <c r="S226" s="31" t="s">
        <v>49</v>
      </c>
      <c r="T226" s="32" t="n">
        <v>71</v>
      </c>
      <c r="U226" s="32" t="s">
        <v>50</v>
      </c>
      <c r="V226" s="34" t="n">
        <f aca="false">IF(AND($E226=サマリー!$B$6,$I226&lt;&gt;""),H226,"")</f>
        <v>0.00693287037037037</v>
      </c>
      <c r="W226" s="34" t="n">
        <f aca="false">IF(AND($S226=サマリー!$B$8,$I226&lt;&gt;""),H226,"")</f>
        <v>0.00693287037037037</v>
      </c>
      <c r="X226" s="34" t="n">
        <f aca="false">IF(AND($E226=サマリー!$B$6,$K226&lt;&gt;""),J226,"")</f>
        <v>0.0234143518518519</v>
      </c>
      <c r="Y226" s="34" t="n">
        <f aca="false">IF(AND($S226=サマリー!$B$8,$K226&lt;&gt;""),J226,"")</f>
        <v>0.0234143518518519</v>
      </c>
      <c r="Z226" s="34" t="n">
        <f aca="false">IF(AND($E226=サマリー!$B$6,$O226&lt;&gt;""),N226,"")</f>
        <v>0.0135069444444444</v>
      </c>
      <c r="AA226" s="34" t="n">
        <f aca="false">IF(AND($S226=サマリー!$B$8,$O226&lt;&gt;""),N226,"")</f>
        <v>0.0135069444444444</v>
      </c>
    </row>
    <row r="227" customFormat="false" ht="15" hidden="false" customHeight="true" outlineLevel="0" collapsed="false">
      <c r="A227" s="32" t="n">
        <v>226</v>
      </c>
      <c r="B227" s="32" t="n">
        <v>315</v>
      </c>
      <c r="C227" s="32" t="s">
        <v>290</v>
      </c>
      <c r="D227" s="32" t="n">
        <v>49</v>
      </c>
      <c r="E227" s="32" t="s">
        <v>47</v>
      </c>
      <c r="F227" s="32" t="s">
        <v>48</v>
      </c>
      <c r="G227" s="33" t="n">
        <v>0.0441898148148148</v>
      </c>
      <c r="H227" s="33" t="n">
        <v>0.00644675925925926</v>
      </c>
      <c r="I227" s="32" t="n">
        <v>143</v>
      </c>
      <c r="J227" s="33" t="n">
        <v>0.0240856481481482</v>
      </c>
      <c r="K227" s="32" t="n">
        <v>229</v>
      </c>
      <c r="L227" s="33" t="n">
        <v>0.0305324074074074</v>
      </c>
      <c r="M227" s="32" t="n">
        <v>215</v>
      </c>
      <c r="N227" s="33" t="n">
        <v>0.0136574074074074</v>
      </c>
      <c r="O227" s="32" t="n">
        <v>240</v>
      </c>
      <c r="P227" s="32"/>
      <c r="Q227" s="32" t="n">
        <v>183</v>
      </c>
      <c r="R227" s="32"/>
      <c r="S227" s="31" t="s">
        <v>49</v>
      </c>
      <c r="T227" s="32" t="n">
        <v>72</v>
      </c>
      <c r="U227" s="32" t="s">
        <v>50</v>
      </c>
      <c r="V227" s="34" t="n">
        <f aca="false">IF(AND($E227=サマリー!$B$6,$I227&lt;&gt;""),H227,"")</f>
        <v>0.00644675925925926</v>
      </c>
      <c r="W227" s="34" t="n">
        <f aca="false">IF(AND($S227=サマリー!$B$8,$I227&lt;&gt;""),H227,"")</f>
        <v>0.00644675925925926</v>
      </c>
      <c r="X227" s="34" t="n">
        <f aca="false">IF(AND($E227=サマリー!$B$6,$K227&lt;&gt;""),J227,"")</f>
        <v>0.0240856481481482</v>
      </c>
      <c r="Y227" s="34" t="n">
        <f aca="false">IF(AND($S227=サマリー!$B$8,$K227&lt;&gt;""),J227,"")</f>
        <v>0.0240856481481482</v>
      </c>
      <c r="Z227" s="34" t="n">
        <f aca="false">IF(AND($E227=サマリー!$B$6,$O227&lt;&gt;""),N227,"")</f>
        <v>0.0136574074074074</v>
      </c>
      <c r="AA227" s="34" t="n">
        <f aca="false">IF(AND($S227=サマリー!$B$8,$O227&lt;&gt;""),N227,"")</f>
        <v>0.0136574074074074</v>
      </c>
    </row>
    <row r="228" customFormat="false" ht="15" hidden="false" customHeight="true" outlineLevel="0" collapsed="false">
      <c r="A228" s="32" t="n">
        <v>227</v>
      </c>
      <c r="B228" s="32" t="n">
        <v>443</v>
      </c>
      <c r="C228" s="32" t="s">
        <v>291</v>
      </c>
      <c r="D228" s="32" t="n">
        <v>43</v>
      </c>
      <c r="E228" s="32" t="s">
        <v>47</v>
      </c>
      <c r="F228" s="32" t="s">
        <v>48</v>
      </c>
      <c r="G228" s="33" t="n">
        <v>0.0441898148148148</v>
      </c>
      <c r="H228" s="33" t="n">
        <v>0.00675925925925926</v>
      </c>
      <c r="I228" s="32" t="n">
        <v>166</v>
      </c>
      <c r="J228" s="33" t="n">
        <v>0.0237615740740741</v>
      </c>
      <c r="K228" s="32" t="n">
        <v>223</v>
      </c>
      <c r="L228" s="33" t="n">
        <v>0.0305208333333333</v>
      </c>
      <c r="M228" s="32" t="n">
        <v>214</v>
      </c>
      <c r="N228" s="33" t="n">
        <v>0.0136689814814815</v>
      </c>
      <c r="O228" s="32" t="n">
        <v>241</v>
      </c>
      <c r="P228" s="32"/>
      <c r="Q228" s="32" t="n">
        <v>184</v>
      </c>
      <c r="R228" s="32"/>
      <c r="S228" s="31" t="s">
        <v>49</v>
      </c>
      <c r="T228" s="32" t="n">
        <v>73</v>
      </c>
      <c r="U228" s="32" t="s">
        <v>50</v>
      </c>
      <c r="V228" s="34" t="n">
        <f aca="false">IF(AND($E228=サマリー!$B$6,$I228&lt;&gt;""),H228,"")</f>
        <v>0.00675925925925926</v>
      </c>
      <c r="W228" s="34" t="n">
        <f aca="false">IF(AND($S228=サマリー!$B$8,$I228&lt;&gt;""),H228,"")</f>
        <v>0.00675925925925926</v>
      </c>
      <c r="X228" s="34" t="n">
        <f aca="false">IF(AND($E228=サマリー!$B$6,$K228&lt;&gt;""),J228,"")</f>
        <v>0.0237615740740741</v>
      </c>
      <c r="Y228" s="34" t="n">
        <f aca="false">IF(AND($S228=サマリー!$B$8,$K228&lt;&gt;""),J228,"")</f>
        <v>0.0237615740740741</v>
      </c>
      <c r="Z228" s="34" t="n">
        <f aca="false">IF(AND($E228=サマリー!$B$6,$O228&lt;&gt;""),N228,"")</f>
        <v>0.0136689814814815</v>
      </c>
      <c r="AA228" s="34" t="n">
        <f aca="false">IF(AND($S228=サマリー!$B$8,$O228&lt;&gt;""),N228,"")</f>
        <v>0.0136689814814815</v>
      </c>
    </row>
    <row r="229" customFormat="false" ht="15" hidden="false" customHeight="true" outlineLevel="0" collapsed="false">
      <c r="A229" s="32" t="n">
        <v>228</v>
      </c>
      <c r="B229" s="32" t="n">
        <v>536</v>
      </c>
      <c r="C229" s="32" t="s">
        <v>292</v>
      </c>
      <c r="D229" s="32" t="n">
        <v>58</v>
      </c>
      <c r="E229" s="32" t="s">
        <v>47</v>
      </c>
      <c r="F229" s="32" t="s">
        <v>48</v>
      </c>
      <c r="G229" s="33" t="n">
        <v>0.044212962962963</v>
      </c>
      <c r="H229" s="33" t="n">
        <v>0.00774305555555556</v>
      </c>
      <c r="I229" s="32" t="n">
        <v>227</v>
      </c>
      <c r="J229" s="33" t="n">
        <v>0.0242824074074074</v>
      </c>
      <c r="K229" s="32" t="n">
        <v>232</v>
      </c>
      <c r="L229" s="33" t="n">
        <v>0.032025462962963</v>
      </c>
      <c r="M229" s="32" t="n">
        <v>233</v>
      </c>
      <c r="N229" s="33" t="n">
        <v>0.0121875</v>
      </c>
      <c r="O229" s="32" t="n">
        <v>226</v>
      </c>
      <c r="P229" s="32"/>
      <c r="Q229" s="32" t="n">
        <v>185</v>
      </c>
      <c r="R229" s="32"/>
      <c r="S229" s="31" t="s">
        <v>53</v>
      </c>
      <c r="T229" s="32" t="n">
        <v>92</v>
      </c>
      <c r="U229" s="32" t="s">
        <v>88</v>
      </c>
      <c r="V229" s="34" t="n">
        <f aca="false">IF(AND($E229=サマリー!$B$6,$I229&lt;&gt;""),H229,"")</f>
        <v>0.00774305555555556</v>
      </c>
      <c r="W229" s="35" t="str">
        <f aca="false">IF(AND($S229=サマリー!$B$8,$I229&lt;&gt;""),H229,"")</f>
        <v/>
      </c>
      <c r="X229" s="34" t="n">
        <f aca="false">IF(AND($E229=サマリー!$B$6,$K229&lt;&gt;""),J229,"")</f>
        <v>0.0242824074074074</v>
      </c>
      <c r="Y229" s="35" t="str">
        <f aca="false">IF(AND($S229=サマリー!$B$8,$K229&lt;&gt;""),J229,"")</f>
        <v/>
      </c>
      <c r="Z229" s="34" t="n">
        <f aca="false">IF(AND($E229=サマリー!$B$6,$O229&lt;&gt;""),N229,"")</f>
        <v>0.0121875</v>
      </c>
      <c r="AA229" s="35" t="str">
        <f aca="false">IF(AND($S229=サマリー!$B$8,$O229&lt;&gt;""),N229,"")</f>
        <v/>
      </c>
    </row>
    <row r="230" customFormat="false" ht="15" hidden="false" customHeight="true" outlineLevel="0" collapsed="false">
      <c r="A230" s="32" t="n">
        <v>229</v>
      </c>
      <c r="B230" s="32" t="n">
        <v>345</v>
      </c>
      <c r="C230" s="32" t="s">
        <v>293</v>
      </c>
      <c r="D230" s="32" t="n">
        <v>44</v>
      </c>
      <c r="E230" s="32" t="s">
        <v>57</v>
      </c>
      <c r="F230" s="32" t="s">
        <v>48</v>
      </c>
      <c r="G230" s="33" t="n">
        <v>0.0442824074074074</v>
      </c>
      <c r="H230" s="33" t="n">
        <v>0.00642361111111111</v>
      </c>
      <c r="I230" s="32" t="n">
        <v>140</v>
      </c>
      <c r="J230" s="33" t="n">
        <v>0.0263310185185185</v>
      </c>
      <c r="K230" s="32" t="n">
        <v>241</v>
      </c>
      <c r="L230" s="33" t="n">
        <v>0.0327546296296296</v>
      </c>
      <c r="M230" s="32" t="n">
        <v>238</v>
      </c>
      <c r="N230" s="33" t="n">
        <v>0.0115277777777778</v>
      </c>
      <c r="O230" s="32" t="n">
        <v>209</v>
      </c>
      <c r="P230" s="32"/>
      <c r="Q230" s="32"/>
      <c r="R230" s="32" t="n">
        <v>44</v>
      </c>
      <c r="S230" s="31" t="s">
        <v>70</v>
      </c>
      <c r="T230" s="32" t="n">
        <v>11</v>
      </c>
      <c r="U230" s="32" t="s">
        <v>50</v>
      </c>
      <c r="V230" s="35" t="str">
        <f aca="false">IF(AND($E230=サマリー!$B$6,$I230&lt;&gt;""),H230,"")</f>
        <v/>
      </c>
      <c r="W230" s="35" t="str">
        <f aca="false">IF(AND($S230=サマリー!$B$8,$I230&lt;&gt;""),H230,"")</f>
        <v/>
      </c>
      <c r="X230" s="35" t="str">
        <f aca="false">IF(AND($E230=サマリー!$B$6,$K230&lt;&gt;""),J230,"")</f>
        <v/>
      </c>
      <c r="Y230" s="35" t="str">
        <f aca="false">IF(AND($S230=サマリー!$B$8,$K230&lt;&gt;""),J230,"")</f>
        <v/>
      </c>
      <c r="Z230" s="35" t="str">
        <f aca="false">IF(AND($E230=サマリー!$B$6,$O230&lt;&gt;""),N230,"")</f>
        <v/>
      </c>
      <c r="AA230" s="35" t="str">
        <f aca="false">IF(AND($S230=サマリー!$B$8,$O230&lt;&gt;""),N230,"")</f>
        <v/>
      </c>
    </row>
    <row r="231" customFormat="false" ht="15" hidden="false" customHeight="true" outlineLevel="0" collapsed="false">
      <c r="A231" s="32" t="n">
        <v>230</v>
      </c>
      <c r="B231" s="32" t="n">
        <v>541</v>
      </c>
      <c r="C231" s="32" t="s">
        <v>294</v>
      </c>
      <c r="D231" s="32" t="n">
        <v>42</v>
      </c>
      <c r="E231" s="32" t="s">
        <v>57</v>
      </c>
      <c r="F231" s="32" t="s">
        <v>48</v>
      </c>
      <c r="G231" s="33" t="n">
        <v>0.0443981481481481</v>
      </c>
      <c r="H231" s="33" t="n">
        <v>0.00709490740740741</v>
      </c>
      <c r="I231" s="32" t="n">
        <v>196</v>
      </c>
      <c r="J231" s="33" t="n">
        <v>0.0253240740740741</v>
      </c>
      <c r="K231" s="32" t="n">
        <v>239</v>
      </c>
      <c r="L231" s="33" t="n">
        <v>0.0324189814814815</v>
      </c>
      <c r="M231" s="32" t="n">
        <v>235</v>
      </c>
      <c r="N231" s="33" t="n">
        <v>0.0119791666666667</v>
      </c>
      <c r="O231" s="32" t="n">
        <v>224</v>
      </c>
      <c r="P231" s="32"/>
      <c r="Q231" s="32"/>
      <c r="R231" s="32" t="n">
        <v>45</v>
      </c>
      <c r="S231" s="31" t="s">
        <v>70</v>
      </c>
      <c r="T231" s="32" t="n">
        <v>12</v>
      </c>
      <c r="U231" s="32" t="s">
        <v>88</v>
      </c>
      <c r="V231" s="35" t="str">
        <f aca="false">IF(AND($E231=サマリー!$B$6,$I231&lt;&gt;""),H231,"")</f>
        <v/>
      </c>
      <c r="W231" s="35" t="str">
        <f aca="false">IF(AND($S231=サマリー!$B$8,$I231&lt;&gt;""),H231,"")</f>
        <v/>
      </c>
      <c r="X231" s="35" t="str">
        <f aca="false">IF(AND($E231=サマリー!$B$6,$K231&lt;&gt;""),J231,"")</f>
        <v/>
      </c>
      <c r="Y231" s="35" t="str">
        <f aca="false">IF(AND($S231=サマリー!$B$8,$K231&lt;&gt;""),J231,"")</f>
        <v/>
      </c>
      <c r="Z231" s="35" t="str">
        <f aca="false">IF(AND($E231=サマリー!$B$6,$O231&lt;&gt;""),N231,"")</f>
        <v/>
      </c>
      <c r="AA231" s="35" t="str">
        <f aca="false">IF(AND($S231=サマリー!$B$8,$O231&lt;&gt;""),N231,"")</f>
        <v/>
      </c>
    </row>
    <row r="232" customFormat="false" ht="15" hidden="false" customHeight="true" outlineLevel="0" collapsed="false">
      <c r="A232" s="32" t="n">
        <v>231</v>
      </c>
      <c r="B232" s="32" t="n">
        <v>449</v>
      </c>
      <c r="C232" s="32" t="s">
        <v>295</v>
      </c>
      <c r="D232" s="32" t="n">
        <v>55</v>
      </c>
      <c r="E232" s="32" t="s">
        <v>47</v>
      </c>
      <c r="F232" s="32" t="s">
        <v>48</v>
      </c>
      <c r="G232" s="33" t="n">
        <v>0.0444212962962963</v>
      </c>
      <c r="H232" s="33" t="n">
        <v>0.00708333333333333</v>
      </c>
      <c r="I232" s="32" t="n">
        <v>195</v>
      </c>
      <c r="J232" s="33" t="n">
        <v>0.0240625</v>
      </c>
      <c r="K232" s="32" t="n">
        <v>228</v>
      </c>
      <c r="L232" s="33" t="n">
        <v>0.0311458333333333</v>
      </c>
      <c r="M232" s="32" t="n">
        <v>226</v>
      </c>
      <c r="N232" s="33" t="n">
        <v>0.013275462962963</v>
      </c>
      <c r="O232" s="32" t="n">
        <v>234</v>
      </c>
      <c r="P232" s="32"/>
      <c r="Q232" s="32" t="n">
        <v>186</v>
      </c>
      <c r="R232" s="32"/>
      <c r="S232" s="31" t="s">
        <v>53</v>
      </c>
      <c r="T232" s="32" t="n">
        <v>93</v>
      </c>
      <c r="U232" s="32" t="s">
        <v>50</v>
      </c>
      <c r="V232" s="34" t="n">
        <f aca="false">IF(AND($E232=サマリー!$B$6,$I232&lt;&gt;""),H232,"")</f>
        <v>0.00708333333333333</v>
      </c>
      <c r="W232" s="35" t="str">
        <f aca="false">IF(AND($S232=サマリー!$B$8,$I232&lt;&gt;""),H232,"")</f>
        <v/>
      </c>
      <c r="X232" s="34" t="n">
        <f aca="false">IF(AND($E232=サマリー!$B$6,$K232&lt;&gt;""),J232,"")</f>
        <v>0.0240625</v>
      </c>
      <c r="Y232" s="35" t="str">
        <f aca="false">IF(AND($S232=サマリー!$B$8,$K232&lt;&gt;""),J232,"")</f>
        <v/>
      </c>
      <c r="Z232" s="34" t="n">
        <f aca="false">IF(AND($E232=サマリー!$B$6,$O232&lt;&gt;""),N232,"")</f>
        <v>0.013275462962963</v>
      </c>
      <c r="AA232" s="35" t="str">
        <f aca="false">IF(AND($S232=サマリー!$B$8,$O232&lt;&gt;""),N232,"")</f>
        <v/>
      </c>
    </row>
    <row r="233" customFormat="false" ht="15" hidden="false" customHeight="true" outlineLevel="0" collapsed="false">
      <c r="A233" s="32" t="n">
        <v>232</v>
      </c>
      <c r="B233" s="32" t="n">
        <v>350</v>
      </c>
      <c r="C233" s="32" t="s">
        <v>296</v>
      </c>
      <c r="D233" s="32" t="n">
        <v>36</v>
      </c>
      <c r="E233" s="32" t="s">
        <v>47</v>
      </c>
      <c r="F233" s="32" t="s">
        <v>48</v>
      </c>
      <c r="G233" s="33" t="n">
        <v>0.0444791666666667</v>
      </c>
      <c r="H233" s="33" t="n">
        <v>0.00789351851851852</v>
      </c>
      <c r="I233" s="32" t="n">
        <v>233</v>
      </c>
      <c r="J233" s="33" t="n">
        <v>0.0230555555555556</v>
      </c>
      <c r="K233" s="32" t="n">
        <v>211</v>
      </c>
      <c r="L233" s="33" t="n">
        <v>0.0309490740740741</v>
      </c>
      <c r="M233" s="32" t="n">
        <v>220</v>
      </c>
      <c r="N233" s="33" t="n">
        <v>0.0135300925925926</v>
      </c>
      <c r="O233" s="32" t="n">
        <v>238</v>
      </c>
      <c r="P233" s="32"/>
      <c r="Q233" s="32" t="n">
        <v>187</v>
      </c>
      <c r="R233" s="32"/>
      <c r="S233" s="31" t="s">
        <v>49</v>
      </c>
      <c r="T233" s="32" t="n">
        <v>74</v>
      </c>
      <c r="U233" s="32" t="s">
        <v>50</v>
      </c>
      <c r="V233" s="34" t="n">
        <f aca="false">IF(AND($E233=サマリー!$B$6,$I233&lt;&gt;""),H233,"")</f>
        <v>0.00789351851851852</v>
      </c>
      <c r="W233" s="34" t="n">
        <f aca="false">IF(AND($S233=サマリー!$B$8,$I233&lt;&gt;""),H233,"")</f>
        <v>0.00789351851851852</v>
      </c>
      <c r="X233" s="34" t="n">
        <f aca="false">IF(AND($E233=サマリー!$B$6,$K233&lt;&gt;""),J233,"")</f>
        <v>0.0230555555555556</v>
      </c>
      <c r="Y233" s="34" t="n">
        <f aca="false">IF(AND($S233=サマリー!$B$8,$K233&lt;&gt;""),J233,"")</f>
        <v>0.0230555555555556</v>
      </c>
      <c r="Z233" s="34" t="n">
        <f aca="false">IF(AND($E233=サマリー!$B$6,$O233&lt;&gt;""),N233,"")</f>
        <v>0.0135300925925926</v>
      </c>
      <c r="AA233" s="34" t="n">
        <f aca="false">IF(AND($S233=サマリー!$B$8,$O233&lt;&gt;""),N233,"")</f>
        <v>0.0135300925925926</v>
      </c>
    </row>
    <row r="234" customFormat="false" ht="15" hidden="false" customHeight="true" outlineLevel="0" collapsed="false">
      <c r="A234" s="32" t="n">
        <v>233</v>
      </c>
      <c r="B234" s="32" t="n">
        <v>410</v>
      </c>
      <c r="C234" s="32" t="s">
        <v>297</v>
      </c>
      <c r="D234" s="32" t="n">
        <v>68</v>
      </c>
      <c r="E234" s="32" t="s">
        <v>47</v>
      </c>
      <c r="F234" s="32" t="s">
        <v>92</v>
      </c>
      <c r="G234" s="33" t="n">
        <v>0.0445486111111111</v>
      </c>
      <c r="H234" s="33" t="n">
        <v>0.00798611111111111</v>
      </c>
      <c r="I234" s="32" t="n">
        <v>234</v>
      </c>
      <c r="J234" s="33" t="n">
        <v>0.0228703703703704</v>
      </c>
      <c r="K234" s="32" t="n">
        <v>205</v>
      </c>
      <c r="L234" s="33" t="n">
        <v>0.0308564814814815</v>
      </c>
      <c r="M234" s="32" t="n">
        <v>219</v>
      </c>
      <c r="N234" s="33" t="n">
        <v>0.0136921296296296</v>
      </c>
      <c r="O234" s="32" t="n">
        <v>243</v>
      </c>
      <c r="P234" s="32"/>
      <c r="Q234" s="32" t="n">
        <v>188</v>
      </c>
      <c r="R234" s="32"/>
      <c r="S234" s="31" t="s">
        <v>53</v>
      </c>
      <c r="T234" s="32" t="n">
        <v>94</v>
      </c>
      <c r="U234" s="32" t="s">
        <v>50</v>
      </c>
      <c r="V234" s="34" t="n">
        <f aca="false">IF(AND($E234=サマリー!$B$6,$I234&lt;&gt;""),H234,"")</f>
        <v>0.00798611111111111</v>
      </c>
      <c r="W234" s="35" t="str">
        <f aca="false">IF(AND($S234=サマリー!$B$8,$I234&lt;&gt;""),H234,"")</f>
        <v/>
      </c>
      <c r="X234" s="34" t="n">
        <f aca="false">IF(AND($E234=サマリー!$B$6,$K234&lt;&gt;""),J234,"")</f>
        <v>0.0228703703703704</v>
      </c>
      <c r="Y234" s="35" t="str">
        <f aca="false">IF(AND($S234=サマリー!$B$8,$K234&lt;&gt;""),J234,"")</f>
        <v/>
      </c>
      <c r="Z234" s="34" t="n">
        <f aca="false">IF(AND($E234=サマリー!$B$6,$O234&lt;&gt;""),N234,"")</f>
        <v>0.0136921296296296</v>
      </c>
      <c r="AA234" s="35" t="str">
        <f aca="false">IF(AND($S234=サマリー!$B$8,$O234&lt;&gt;""),N234,"")</f>
        <v/>
      </c>
    </row>
    <row r="235" customFormat="false" ht="15" hidden="false" customHeight="true" outlineLevel="0" collapsed="false">
      <c r="A235" s="32" t="n">
        <v>234</v>
      </c>
      <c r="B235" s="32" t="n">
        <v>529</v>
      </c>
      <c r="C235" s="32" t="s">
        <v>298</v>
      </c>
      <c r="D235" s="32" t="n">
        <v>24</v>
      </c>
      <c r="E235" s="32" t="s">
        <v>47</v>
      </c>
      <c r="F235" s="32" t="s">
        <v>48</v>
      </c>
      <c r="G235" s="33" t="n">
        <v>0.0446990740740741</v>
      </c>
      <c r="H235" s="33" t="n">
        <v>0.00681712962962963</v>
      </c>
      <c r="I235" s="32" t="n">
        <v>171</v>
      </c>
      <c r="J235" s="33" t="n">
        <v>0.0246990740740741</v>
      </c>
      <c r="K235" s="32" t="n">
        <v>233</v>
      </c>
      <c r="L235" s="33" t="n">
        <v>0.0315162037037037</v>
      </c>
      <c r="M235" s="32" t="n">
        <v>230</v>
      </c>
      <c r="N235" s="33" t="n">
        <v>0.0131828703703704</v>
      </c>
      <c r="O235" s="32" t="n">
        <v>233</v>
      </c>
      <c r="P235" s="32"/>
      <c r="Q235" s="32" t="n">
        <v>189</v>
      </c>
      <c r="R235" s="32"/>
      <c r="S235" s="31" t="s">
        <v>72</v>
      </c>
      <c r="T235" s="32" t="n">
        <v>16</v>
      </c>
      <c r="U235" s="32" t="s">
        <v>88</v>
      </c>
      <c r="V235" s="34" t="n">
        <f aca="false">IF(AND($E235=サマリー!$B$6,$I235&lt;&gt;""),H235,"")</f>
        <v>0.00681712962962963</v>
      </c>
      <c r="W235" s="35" t="str">
        <f aca="false">IF(AND($S235=サマリー!$B$8,$I235&lt;&gt;""),H235,"")</f>
        <v/>
      </c>
      <c r="X235" s="34" t="n">
        <f aca="false">IF(AND($E235=サマリー!$B$6,$K235&lt;&gt;""),J235,"")</f>
        <v>0.0246990740740741</v>
      </c>
      <c r="Y235" s="35" t="str">
        <f aca="false">IF(AND($S235=サマリー!$B$8,$K235&lt;&gt;""),J235,"")</f>
        <v/>
      </c>
      <c r="Z235" s="34" t="n">
        <f aca="false">IF(AND($E235=サマリー!$B$6,$O235&lt;&gt;""),N235,"")</f>
        <v>0.0131828703703704</v>
      </c>
      <c r="AA235" s="35" t="str">
        <f aca="false">IF(AND($S235=サマリー!$B$8,$O235&lt;&gt;""),N235,"")</f>
        <v/>
      </c>
    </row>
    <row r="236" customFormat="false" ht="15" hidden="false" customHeight="true" outlineLevel="0" collapsed="false">
      <c r="A236" s="32" t="n">
        <v>235</v>
      </c>
      <c r="B236" s="32" t="n">
        <v>151</v>
      </c>
      <c r="C236" s="32" t="s">
        <v>299</v>
      </c>
      <c r="D236" s="32" t="n">
        <v>65</v>
      </c>
      <c r="E236" s="32" t="s">
        <v>47</v>
      </c>
      <c r="F236" s="32" t="s">
        <v>48</v>
      </c>
      <c r="G236" s="33" t="n">
        <v>0.0450231481481482</v>
      </c>
      <c r="H236" s="33" t="n">
        <v>0.00802083333333333</v>
      </c>
      <c r="I236" s="32" t="n">
        <v>237</v>
      </c>
      <c r="J236" s="33" t="n">
        <v>0.022025462962963</v>
      </c>
      <c r="K236" s="32" t="n">
        <v>185</v>
      </c>
      <c r="L236" s="33" t="n">
        <v>0.0300462962962963</v>
      </c>
      <c r="M236" s="32" t="n">
        <v>206</v>
      </c>
      <c r="N236" s="33" t="n">
        <v>0.0149768518518519</v>
      </c>
      <c r="O236" s="32" t="n">
        <v>247</v>
      </c>
      <c r="P236" s="32"/>
      <c r="Q236" s="32" t="n">
        <v>190</v>
      </c>
      <c r="R236" s="32"/>
      <c r="S236" s="31" t="s">
        <v>53</v>
      </c>
      <c r="T236" s="32" t="n">
        <v>95</v>
      </c>
      <c r="U236" s="32" t="s">
        <v>50</v>
      </c>
      <c r="V236" s="34" t="n">
        <f aca="false">IF(AND($E236=サマリー!$B$6,$I236&lt;&gt;""),H236,"")</f>
        <v>0.00802083333333333</v>
      </c>
      <c r="W236" s="35" t="str">
        <f aca="false">IF(AND($S236=サマリー!$B$8,$I236&lt;&gt;""),H236,"")</f>
        <v/>
      </c>
      <c r="X236" s="34" t="n">
        <f aca="false">IF(AND($E236=サマリー!$B$6,$K236&lt;&gt;""),J236,"")</f>
        <v>0.022025462962963</v>
      </c>
      <c r="Y236" s="35" t="str">
        <f aca="false">IF(AND($S236=サマリー!$B$8,$K236&lt;&gt;""),J236,"")</f>
        <v/>
      </c>
      <c r="Z236" s="34" t="n">
        <f aca="false">IF(AND($E236=サマリー!$B$6,$O236&lt;&gt;""),N236,"")</f>
        <v>0.0149768518518519</v>
      </c>
      <c r="AA236" s="35" t="str">
        <f aca="false">IF(AND($S236=サマリー!$B$8,$O236&lt;&gt;""),N236,"")</f>
        <v/>
      </c>
    </row>
    <row r="237" customFormat="false" ht="15" hidden="false" customHeight="true" outlineLevel="0" collapsed="false">
      <c r="A237" s="32" t="n">
        <v>236</v>
      </c>
      <c r="B237" s="32" t="n">
        <v>415</v>
      </c>
      <c r="C237" s="32" t="s">
        <v>300</v>
      </c>
      <c r="D237" s="32" t="n">
        <v>34</v>
      </c>
      <c r="E237" s="32" t="s">
        <v>57</v>
      </c>
      <c r="F237" s="32" t="s">
        <v>69</v>
      </c>
      <c r="G237" s="33" t="n">
        <v>0.0463657407407407</v>
      </c>
      <c r="H237" s="33" t="n">
        <v>0.00940972222222222</v>
      </c>
      <c r="I237" s="32" t="n">
        <v>251</v>
      </c>
      <c r="J237" s="33" t="n">
        <v>0.0263078703703704</v>
      </c>
      <c r="K237" s="32" t="n">
        <v>240</v>
      </c>
      <c r="L237" s="33" t="n">
        <v>0.0357175925925926</v>
      </c>
      <c r="M237" s="32" t="n">
        <v>248</v>
      </c>
      <c r="N237" s="33" t="n">
        <v>0.0106481481481482</v>
      </c>
      <c r="O237" s="32" t="n">
        <v>181</v>
      </c>
      <c r="P237" s="32"/>
      <c r="Q237" s="32"/>
      <c r="R237" s="32" t="n">
        <v>46</v>
      </c>
      <c r="S237" s="31" t="s">
        <v>70</v>
      </c>
      <c r="T237" s="32" t="n">
        <v>13</v>
      </c>
      <c r="U237" s="32" t="s">
        <v>50</v>
      </c>
      <c r="V237" s="35" t="str">
        <f aca="false">IF(AND($E237=サマリー!$B$6,$I237&lt;&gt;""),H237,"")</f>
        <v/>
      </c>
      <c r="W237" s="35" t="str">
        <f aca="false">IF(AND($S237=サマリー!$B$8,$I237&lt;&gt;""),H237,"")</f>
        <v/>
      </c>
      <c r="X237" s="35" t="str">
        <f aca="false">IF(AND($E237=サマリー!$B$6,$K237&lt;&gt;""),J237,"")</f>
        <v/>
      </c>
      <c r="Y237" s="35" t="str">
        <f aca="false">IF(AND($S237=サマリー!$B$8,$K237&lt;&gt;""),J237,"")</f>
        <v/>
      </c>
      <c r="Z237" s="35" t="str">
        <f aca="false">IF(AND($E237=サマリー!$B$6,$O237&lt;&gt;""),N237,"")</f>
        <v/>
      </c>
      <c r="AA237" s="35" t="str">
        <f aca="false">IF(AND($S237=サマリー!$B$8,$O237&lt;&gt;""),N237,"")</f>
        <v/>
      </c>
    </row>
    <row r="238" customFormat="false" ht="15" hidden="false" customHeight="true" outlineLevel="0" collapsed="false">
      <c r="A238" s="32" t="n">
        <v>237</v>
      </c>
      <c r="B238" s="32" t="n">
        <v>328</v>
      </c>
      <c r="C238" s="32" t="s">
        <v>301</v>
      </c>
      <c r="D238" s="32" t="n">
        <v>65</v>
      </c>
      <c r="E238" s="32" t="s">
        <v>47</v>
      </c>
      <c r="F238" s="32" t="s">
        <v>48</v>
      </c>
      <c r="G238" s="33" t="n">
        <v>0.0468171296296296</v>
      </c>
      <c r="H238" s="33" t="n">
        <v>0.00965277777777778</v>
      </c>
      <c r="I238" s="32" t="n">
        <v>254</v>
      </c>
      <c r="J238" s="33" t="n">
        <v>0.0236689814814815</v>
      </c>
      <c r="K238" s="32" t="n">
        <v>221</v>
      </c>
      <c r="L238" s="33" t="n">
        <v>0.0333217592592593</v>
      </c>
      <c r="M238" s="32" t="n">
        <v>240</v>
      </c>
      <c r="N238" s="33" t="n">
        <v>0.0134953703703704</v>
      </c>
      <c r="O238" s="32" t="n">
        <v>236</v>
      </c>
      <c r="P238" s="32"/>
      <c r="Q238" s="32" t="n">
        <v>191</v>
      </c>
      <c r="R238" s="32"/>
      <c r="S238" s="31" t="s">
        <v>53</v>
      </c>
      <c r="T238" s="32" t="n">
        <v>96</v>
      </c>
      <c r="U238" s="32" t="s">
        <v>50</v>
      </c>
      <c r="V238" s="34" t="n">
        <f aca="false">IF(AND($E238=サマリー!$B$6,$I238&lt;&gt;""),H238,"")</f>
        <v>0.00965277777777778</v>
      </c>
      <c r="W238" s="35" t="str">
        <f aca="false">IF(AND($S238=サマリー!$B$8,$I238&lt;&gt;""),H238,"")</f>
        <v/>
      </c>
      <c r="X238" s="34" t="n">
        <f aca="false">IF(AND($E238=サマリー!$B$6,$K238&lt;&gt;""),J238,"")</f>
        <v>0.0236689814814815</v>
      </c>
      <c r="Y238" s="35" t="str">
        <f aca="false">IF(AND($S238=サマリー!$B$8,$K238&lt;&gt;""),J238,"")</f>
        <v/>
      </c>
      <c r="Z238" s="34" t="n">
        <f aca="false">IF(AND($E238=サマリー!$B$6,$O238&lt;&gt;""),N238,"")</f>
        <v>0.0134953703703704</v>
      </c>
      <c r="AA238" s="35" t="str">
        <f aca="false">IF(AND($S238=サマリー!$B$8,$O238&lt;&gt;""),N238,"")</f>
        <v/>
      </c>
    </row>
    <row r="239" customFormat="false" ht="15" hidden="false" customHeight="true" outlineLevel="0" collapsed="false">
      <c r="A239" s="32" t="n">
        <v>238</v>
      </c>
      <c r="B239" s="32" t="n">
        <v>311</v>
      </c>
      <c r="C239" s="32" t="s">
        <v>302</v>
      </c>
      <c r="D239" s="32" t="n">
        <v>52</v>
      </c>
      <c r="E239" s="32" t="s">
        <v>47</v>
      </c>
      <c r="F239" s="32" t="s">
        <v>48</v>
      </c>
      <c r="G239" s="33" t="n">
        <v>0.0468634259259259</v>
      </c>
      <c r="H239" s="33" t="n">
        <v>0.00674768518518519</v>
      </c>
      <c r="I239" s="32" t="n">
        <v>165</v>
      </c>
      <c r="J239" s="33" t="n">
        <v>0.0307407407407407</v>
      </c>
      <c r="K239" s="32" t="n">
        <v>255</v>
      </c>
      <c r="L239" s="33" t="n">
        <v>0.0374884259259259</v>
      </c>
      <c r="M239" s="32" t="n">
        <v>252</v>
      </c>
      <c r="N239" s="33" t="n">
        <v>0.009375</v>
      </c>
      <c r="O239" s="32" t="n">
        <v>120</v>
      </c>
      <c r="P239" s="32"/>
      <c r="Q239" s="32" t="n">
        <v>192</v>
      </c>
      <c r="R239" s="32"/>
      <c r="S239" s="31" t="s">
        <v>53</v>
      </c>
      <c r="T239" s="32" t="n">
        <v>97</v>
      </c>
      <c r="U239" s="32" t="s">
        <v>50</v>
      </c>
      <c r="V239" s="34" t="n">
        <f aca="false">IF(AND($E239=サマリー!$B$6,$I239&lt;&gt;""),H239,"")</f>
        <v>0.00674768518518519</v>
      </c>
      <c r="W239" s="35" t="str">
        <f aca="false">IF(AND($S239=サマリー!$B$8,$I239&lt;&gt;""),H239,"")</f>
        <v/>
      </c>
      <c r="X239" s="34" t="n">
        <f aca="false">IF(AND($E239=サマリー!$B$6,$K239&lt;&gt;""),J239,"")</f>
        <v>0.0307407407407407</v>
      </c>
      <c r="Y239" s="35" t="str">
        <f aca="false">IF(AND($S239=サマリー!$B$8,$K239&lt;&gt;""),J239,"")</f>
        <v/>
      </c>
      <c r="Z239" s="34" t="n">
        <f aca="false">IF(AND($E239=サマリー!$B$6,$O239&lt;&gt;""),N239,"")</f>
        <v>0.009375</v>
      </c>
      <c r="AA239" s="35" t="str">
        <f aca="false">IF(AND($S239=サマリー!$B$8,$O239&lt;&gt;""),N239,"")</f>
        <v/>
      </c>
    </row>
    <row r="240" customFormat="false" ht="15" hidden="false" customHeight="true" outlineLevel="0" collapsed="false">
      <c r="A240" s="32" t="n">
        <v>239</v>
      </c>
      <c r="B240" s="32" t="n">
        <v>212</v>
      </c>
      <c r="C240" s="32" t="s">
        <v>303</v>
      </c>
      <c r="D240" s="32" t="n">
        <v>27</v>
      </c>
      <c r="E240" s="32" t="s">
        <v>47</v>
      </c>
      <c r="F240" s="32" t="s">
        <v>92</v>
      </c>
      <c r="G240" s="33" t="n">
        <v>0.0471064814814815</v>
      </c>
      <c r="H240" s="33" t="n">
        <v>0.00643518518518519</v>
      </c>
      <c r="I240" s="32" t="n">
        <v>142</v>
      </c>
      <c r="J240" s="33" t="n">
        <v>0.0237037037037037</v>
      </c>
      <c r="K240" s="32" t="n">
        <v>222</v>
      </c>
      <c r="L240" s="33" t="n">
        <v>0.0301388888888889</v>
      </c>
      <c r="M240" s="32" t="n">
        <v>207</v>
      </c>
      <c r="N240" s="33" t="n">
        <v>0.0169675925925926</v>
      </c>
      <c r="O240" s="32" t="n">
        <v>253</v>
      </c>
      <c r="P240" s="32"/>
      <c r="Q240" s="32" t="n">
        <v>193</v>
      </c>
      <c r="R240" s="32"/>
      <c r="S240" s="31" t="s">
        <v>72</v>
      </c>
      <c r="T240" s="32" t="n">
        <v>17</v>
      </c>
      <c r="U240" s="32" t="s">
        <v>50</v>
      </c>
      <c r="V240" s="34" t="n">
        <f aca="false">IF(AND($E240=サマリー!$B$6,$I240&lt;&gt;""),H240,"")</f>
        <v>0.00643518518518519</v>
      </c>
      <c r="W240" s="35" t="str">
        <f aca="false">IF(AND($S240=サマリー!$B$8,$I240&lt;&gt;""),H240,"")</f>
        <v/>
      </c>
      <c r="X240" s="34" t="n">
        <f aca="false">IF(AND($E240=サマリー!$B$6,$K240&lt;&gt;""),J240,"")</f>
        <v>0.0237037037037037</v>
      </c>
      <c r="Y240" s="35" t="str">
        <f aca="false">IF(AND($S240=サマリー!$B$8,$K240&lt;&gt;""),J240,"")</f>
        <v/>
      </c>
      <c r="Z240" s="34" t="n">
        <f aca="false">IF(AND($E240=サマリー!$B$6,$O240&lt;&gt;""),N240,"")</f>
        <v>0.0169675925925926</v>
      </c>
      <c r="AA240" s="35" t="str">
        <f aca="false">IF(AND($S240=サマリー!$B$8,$O240&lt;&gt;""),N240,"")</f>
        <v/>
      </c>
    </row>
    <row r="241" customFormat="false" ht="15" hidden="false" customHeight="true" outlineLevel="0" collapsed="false">
      <c r="A241" s="32" t="n">
        <v>240</v>
      </c>
      <c r="B241" s="32" t="n">
        <v>209</v>
      </c>
      <c r="C241" s="32" t="s">
        <v>304</v>
      </c>
      <c r="D241" s="32" t="n">
        <v>50</v>
      </c>
      <c r="E241" s="32" t="s">
        <v>57</v>
      </c>
      <c r="F241" s="32" t="s">
        <v>48</v>
      </c>
      <c r="G241" s="33" t="n">
        <v>0.0472222222222222</v>
      </c>
      <c r="H241" s="33" t="n">
        <v>0.00612268518518519</v>
      </c>
      <c r="I241" s="32" t="n">
        <v>107</v>
      </c>
      <c r="J241" s="33" t="n">
        <v>0.0251388888888889</v>
      </c>
      <c r="K241" s="32" t="n">
        <v>236</v>
      </c>
      <c r="L241" s="33" t="n">
        <v>0.0312615740740741</v>
      </c>
      <c r="M241" s="32" t="n">
        <v>227</v>
      </c>
      <c r="N241" s="33" t="n">
        <v>0.0159606481481482</v>
      </c>
      <c r="O241" s="32" t="n">
        <v>250</v>
      </c>
      <c r="P241" s="32"/>
      <c r="Q241" s="32"/>
      <c r="R241" s="32" t="n">
        <v>47</v>
      </c>
      <c r="S241" s="31" t="s">
        <v>58</v>
      </c>
      <c r="T241" s="32" t="n">
        <v>21</v>
      </c>
      <c r="U241" s="32" t="s">
        <v>50</v>
      </c>
      <c r="V241" s="35" t="str">
        <f aca="false">IF(AND($E241=サマリー!$B$6,$I241&lt;&gt;""),H241,"")</f>
        <v/>
      </c>
      <c r="W241" s="35" t="str">
        <f aca="false">IF(AND($S241=サマリー!$B$8,$I241&lt;&gt;""),H241,"")</f>
        <v/>
      </c>
      <c r="X241" s="35" t="str">
        <f aca="false">IF(AND($E241=サマリー!$B$6,$K241&lt;&gt;""),J241,"")</f>
        <v/>
      </c>
      <c r="Y241" s="35" t="str">
        <f aca="false">IF(AND($S241=サマリー!$B$8,$K241&lt;&gt;""),J241,"")</f>
        <v/>
      </c>
      <c r="Z241" s="35" t="str">
        <f aca="false">IF(AND($E241=サマリー!$B$6,$O241&lt;&gt;""),N241,"")</f>
        <v/>
      </c>
      <c r="AA241" s="35" t="str">
        <f aca="false">IF(AND($S241=サマリー!$B$8,$O241&lt;&gt;""),N241,"")</f>
        <v/>
      </c>
    </row>
    <row r="242" customFormat="false" ht="15" hidden="false" customHeight="true" outlineLevel="0" collapsed="false">
      <c r="A242" s="32" t="n">
        <v>241</v>
      </c>
      <c r="B242" s="32" t="n">
        <v>411</v>
      </c>
      <c r="C242" s="32" t="s">
        <v>305</v>
      </c>
      <c r="D242" s="32" t="n">
        <v>48</v>
      </c>
      <c r="E242" s="32" t="s">
        <v>57</v>
      </c>
      <c r="F242" s="32" t="s">
        <v>69</v>
      </c>
      <c r="G242" s="33" t="n">
        <v>0.0472800925925926</v>
      </c>
      <c r="H242" s="33" t="n">
        <v>0.00831018518518518</v>
      </c>
      <c r="I242" s="32" t="n">
        <v>241</v>
      </c>
      <c r="J242" s="33" t="n">
        <v>0.0264699074074074</v>
      </c>
      <c r="K242" s="32" t="n">
        <v>243</v>
      </c>
      <c r="L242" s="33" t="n">
        <v>0.0347800925925926</v>
      </c>
      <c r="M242" s="32" t="n">
        <v>244</v>
      </c>
      <c r="N242" s="33" t="n">
        <v>0.0125</v>
      </c>
      <c r="O242" s="32" t="n">
        <v>228</v>
      </c>
      <c r="P242" s="32"/>
      <c r="Q242" s="32"/>
      <c r="R242" s="32" t="n">
        <v>48</v>
      </c>
      <c r="S242" s="31" t="s">
        <v>70</v>
      </c>
      <c r="T242" s="32" t="n">
        <v>14</v>
      </c>
      <c r="U242" s="32" t="s">
        <v>50</v>
      </c>
      <c r="V242" s="35" t="str">
        <f aca="false">IF(AND($E242=サマリー!$B$6,$I242&lt;&gt;""),H242,"")</f>
        <v/>
      </c>
      <c r="W242" s="35" t="str">
        <f aca="false">IF(AND($S242=サマリー!$B$8,$I242&lt;&gt;""),H242,"")</f>
        <v/>
      </c>
      <c r="X242" s="35" t="str">
        <f aca="false">IF(AND($E242=サマリー!$B$6,$K242&lt;&gt;""),J242,"")</f>
        <v/>
      </c>
      <c r="Y242" s="35" t="str">
        <f aca="false">IF(AND($S242=サマリー!$B$8,$K242&lt;&gt;""),J242,"")</f>
        <v/>
      </c>
      <c r="Z242" s="35" t="str">
        <f aca="false">IF(AND($E242=サマリー!$B$6,$O242&lt;&gt;""),N242,"")</f>
        <v/>
      </c>
      <c r="AA242" s="35" t="str">
        <f aca="false">IF(AND($S242=サマリー!$B$8,$O242&lt;&gt;""),N242,"")</f>
        <v/>
      </c>
    </row>
    <row r="243" customFormat="false" ht="15" hidden="false" customHeight="true" outlineLevel="0" collapsed="false">
      <c r="A243" s="32" t="n">
        <v>242</v>
      </c>
      <c r="B243" s="32" t="n">
        <v>442</v>
      </c>
      <c r="C243" s="32" t="s">
        <v>306</v>
      </c>
      <c r="D243" s="32" t="n">
        <v>64</v>
      </c>
      <c r="E243" s="32" t="s">
        <v>47</v>
      </c>
      <c r="F243" s="32" t="s">
        <v>48</v>
      </c>
      <c r="G243" s="33" t="n">
        <v>0.0473958333333333</v>
      </c>
      <c r="H243" s="33" t="n">
        <v>0.00862268518518519</v>
      </c>
      <c r="I243" s="32" t="n">
        <v>245</v>
      </c>
      <c r="J243" s="33" t="n">
        <v>0.0277662037037037</v>
      </c>
      <c r="K243" s="32" t="n">
        <v>247</v>
      </c>
      <c r="L243" s="33" t="n">
        <v>0.0363888888888889</v>
      </c>
      <c r="M243" s="32" t="n">
        <v>250</v>
      </c>
      <c r="N243" s="33" t="n">
        <v>0.0110069444444444</v>
      </c>
      <c r="O243" s="32" t="n">
        <v>192</v>
      </c>
      <c r="P243" s="32"/>
      <c r="Q243" s="32" t="n">
        <v>194</v>
      </c>
      <c r="R243" s="32"/>
      <c r="S243" s="31" t="s">
        <v>53</v>
      </c>
      <c r="T243" s="32" t="n">
        <v>98</v>
      </c>
      <c r="U243" s="32" t="s">
        <v>50</v>
      </c>
      <c r="V243" s="34" t="n">
        <f aca="false">IF(AND($E243=サマリー!$B$6,$I243&lt;&gt;""),H243,"")</f>
        <v>0.00862268518518519</v>
      </c>
      <c r="W243" s="35" t="str">
        <f aca="false">IF(AND($S243=サマリー!$B$8,$I243&lt;&gt;""),H243,"")</f>
        <v/>
      </c>
      <c r="X243" s="34" t="n">
        <f aca="false">IF(AND($E243=サマリー!$B$6,$K243&lt;&gt;""),J243,"")</f>
        <v>0.0277662037037037</v>
      </c>
      <c r="Y243" s="35" t="str">
        <f aca="false">IF(AND($S243=サマリー!$B$8,$K243&lt;&gt;""),J243,"")</f>
        <v/>
      </c>
      <c r="Z243" s="34" t="n">
        <f aca="false">IF(AND($E243=サマリー!$B$6,$O243&lt;&gt;""),N243,"")</f>
        <v>0.0110069444444444</v>
      </c>
      <c r="AA243" s="35" t="str">
        <f aca="false">IF(AND($S243=サマリー!$B$8,$O243&lt;&gt;""),N243,"")</f>
        <v/>
      </c>
    </row>
    <row r="244" customFormat="false" ht="15" hidden="false" customHeight="true" outlineLevel="0" collapsed="false">
      <c r="A244" s="32" t="n">
        <v>243</v>
      </c>
      <c r="B244" s="32" t="n">
        <v>419</v>
      </c>
      <c r="C244" s="32" t="s">
        <v>307</v>
      </c>
      <c r="D244" s="32" t="n">
        <v>54</v>
      </c>
      <c r="E244" s="32" t="s">
        <v>47</v>
      </c>
      <c r="F244" s="32" t="s">
        <v>114</v>
      </c>
      <c r="G244" s="33" t="n">
        <v>0.0474421296296296</v>
      </c>
      <c r="H244" s="33" t="n">
        <v>0.00679398148148148</v>
      </c>
      <c r="I244" s="32" t="n">
        <v>169</v>
      </c>
      <c r="J244" s="33" t="n">
        <v>0.0241898148148148</v>
      </c>
      <c r="K244" s="32" t="n">
        <v>230</v>
      </c>
      <c r="L244" s="33" t="n">
        <v>0.0309837962962963</v>
      </c>
      <c r="M244" s="32" t="n">
        <v>222</v>
      </c>
      <c r="N244" s="33" t="n">
        <v>0.0164583333333333</v>
      </c>
      <c r="O244" s="32" t="n">
        <v>251</v>
      </c>
      <c r="P244" s="32"/>
      <c r="Q244" s="32" t="n">
        <v>195</v>
      </c>
      <c r="R244" s="32"/>
      <c r="S244" s="31" t="s">
        <v>53</v>
      </c>
      <c r="T244" s="32" t="n">
        <v>99</v>
      </c>
      <c r="U244" s="32" t="s">
        <v>50</v>
      </c>
      <c r="V244" s="34" t="n">
        <f aca="false">IF(AND($E244=サマリー!$B$6,$I244&lt;&gt;""),H244,"")</f>
        <v>0.00679398148148148</v>
      </c>
      <c r="W244" s="35" t="str">
        <f aca="false">IF(AND($S244=サマリー!$B$8,$I244&lt;&gt;""),H244,"")</f>
        <v/>
      </c>
      <c r="X244" s="34" t="n">
        <f aca="false">IF(AND($E244=サマリー!$B$6,$K244&lt;&gt;""),J244,"")</f>
        <v>0.0241898148148148</v>
      </c>
      <c r="Y244" s="35" t="str">
        <f aca="false">IF(AND($S244=サマリー!$B$8,$K244&lt;&gt;""),J244,"")</f>
        <v/>
      </c>
      <c r="Z244" s="34" t="n">
        <f aca="false">IF(AND($E244=サマリー!$B$6,$O244&lt;&gt;""),N244,"")</f>
        <v>0.0164583333333333</v>
      </c>
      <c r="AA244" s="35" t="str">
        <f aca="false">IF(AND($S244=サマリー!$B$8,$O244&lt;&gt;""),N244,"")</f>
        <v/>
      </c>
    </row>
    <row r="245" customFormat="false" ht="15" hidden="false" customHeight="true" outlineLevel="0" collapsed="false">
      <c r="A245" s="32" t="n">
        <v>244</v>
      </c>
      <c r="B245" s="32" t="n">
        <v>230</v>
      </c>
      <c r="C245" s="32" t="s">
        <v>308</v>
      </c>
      <c r="D245" s="32" t="n">
        <v>18</v>
      </c>
      <c r="E245" s="32" t="s">
        <v>47</v>
      </c>
      <c r="F245" s="32" t="s">
        <v>48</v>
      </c>
      <c r="G245" s="33" t="n">
        <v>0.0480902777777778</v>
      </c>
      <c r="H245" s="33" t="n">
        <v>0.00618055555555556</v>
      </c>
      <c r="I245" s="32" t="n">
        <v>115</v>
      </c>
      <c r="J245" s="33" t="n">
        <v>0.0282291666666667</v>
      </c>
      <c r="K245" s="32" t="n">
        <v>250</v>
      </c>
      <c r="L245" s="33" t="n">
        <v>0.0344097222222222</v>
      </c>
      <c r="M245" s="32" t="n">
        <v>242</v>
      </c>
      <c r="N245" s="33" t="n">
        <v>0.0136805555555556</v>
      </c>
      <c r="O245" s="32" t="n">
        <v>242</v>
      </c>
      <c r="P245" s="32"/>
      <c r="Q245" s="32" t="n">
        <v>196</v>
      </c>
      <c r="R245" s="32"/>
      <c r="S245" s="31" t="s">
        <v>72</v>
      </c>
      <c r="T245" s="32" t="n">
        <v>18</v>
      </c>
      <c r="U245" s="32" t="s">
        <v>50</v>
      </c>
      <c r="V245" s="34" t="n">
        <f aca="false">IF(AND($E245=サマリー!$B$6,$I245&lt;&gt;""),H245,"")</f>
        <v>0.00618055555555556</v>
      </c>
      <c r="W245" s="35" t="str">
        <f aca="false">IF(AND($S245=サマリー!$B$8,$I245&lt;&gt;""),H245,"")</f>
        <v/>
      </c>
      <c r="X245" s="34" t="n">
        <f aca="false">IF(AND($E245=サマリー!$B$6,$K245&lt;&gt;""),J245,"")</f>
        <v>0.0282291666666667</v>
      </c>
      <c r="Y245" s="35" t="str">
        <f aca="false">IF(AND($S245=サマリー!$B$8,$K245&lt;&gt;""),J245,"")</f>
        <v/>
      </c>
      <c r="Z245" s="34" t="n">
        <f aca="false">IF(AND($E245=サマリー!$B$6,$O245&lt;&gt;""),N245,"")</f>
        <v>0.0136805555555556</v>
      </c>
      <c r="AA245" s="35" t="str">
        <f aca="false">IF(AND($S245=サマリー!$B$8,$O245&lt;&gt;""),N245,"")</f>
        <v/>
      </c>
    </row>
    <row r="246" customFormat="false" ht="15" hidden="false" customHeight="true" outlineLevel="0" collapsed="false">
      <c r="A246" s="32" t="n">
        <v>245</v>
      </c>
      <c r="B246" s="32" t="n">
        <v>123</v>
      </c>
      <c r="C246" s="32" t="s">
        <v>309</v>
      </c>
      <c r="D246" s="32" t="n">
        <v>58</v>
      </c>
      <c r="E246" s="32" t="s">
        <v>47</v>
      </c>
      <c r="F246" s="32" t="s">
        <v>48</v>
      </c>
      <c r="G246" s="33" t="n">
        <v>0.0484027777777778</v>
      </c>
      <c r="H246" s="33" t="n">
        <v>0.00699074074074074</v>
      </c>
      <c r="I246" s="32" t="n">
        <v>191</v>
      </c>
      <c r="J246" s="33" t="n">
        <v>0.0277546296296296</v>
      </c>
      <c r="K246" s="32" t="n">
        <v>246</v>
      </c>
      <c r="L246" s="33" t="n">
        <v>0.0347453703703704</v>
      </c>
      <c r="M246" s="32" t="n">
        <v>243</v>
      </c>
      <c r="N246" s="33" t="n">
        <v>0.0136574074074074</v>
      </c>
      <c r="O246" s="32" t="n">
        <v>239</v>
      </c>
      <c r="P246" s="32"/>
      <c r="Q246" s="32" t="n">
        <v>197</v>
      </c>
      <c r="R246" s="32"/>
      <c r="S246" s="31" t="s">
        <v>53</v>
      </c>
      <c r="T246" s="32" t="n">
        <v>100</v>
      </c>
      <c r="U246" s="32" t="s">
        <v>50</v>
      </c>
      <c r="V246" s="34" t="n">
        <f aca="false">IF(AND($E246=サマリー!$B$6,$I246&lt;&gt;""),H246,"")</f>
        <v>0.00699074074074074</v>
      </c>
      <c r="W246" s="35" t="str">
        <f aca="false">IF(AND($S246=サマリー!$B$8,$I246&lt;&gt;""),H246,"")</f>
        <v/>
      </c>
      <c r="X246" s="34" t="n">
        <f aca="false">IF(AND($E246=サマリー!$B$6,$K246&lt;&gt;""),J246,"")</f>
        <v>0.0277546296296296</v>
      </c>
      <c r="Y246" s="35" t="str">
        <f aca="false">IF(AND($S246=サマリー!$B$8,$K246&lt;&gt;""),J246,"")</f>
        <v/>
      </c>
      <c r="Z246" s="34" t="n">
        <f aca="false">IF(AND($E246=サマリー!$B$6,$O246&lt;&gt;""),N246,"")</f>
        <v>0.0136574074074074</v>
      </c>
      <c r="AA246" s="35" t="str">
        <f aca="false">IF(AND($S246=サマリー!$B$8,$O246&lt;&gt;""),N246,"")</f>
        <v/>
      </c>
    </row>
    <row r="247" customFormat="false" ht="15" hidden="false" customHeight="true" outlineLevel="0" collapsed="false">
      <c r="A247" s="32" t="n">
        <v>246</v>
      </c>
      <c r="B247" s="32" t="n">
        <v>242</v>
      </c>
      <c r="C247" s="32" t="s">
        <v>310</v>
      </c>
      <c r="D247" s="32" t="n">
        <v>45</v>
      </c>
      <c r="E247" s="32" t="s">
        <v>57</v>
      </c>
      <c r="F247" s="32" t="s">
        <v>48</v>
      </c>
      <c r="G247" s="33" t="n">
        <v>0.0486226851851852</v>
      </c>
      <c r="H247" s="33" t="n">
        <v>0.00724537037037037</v>
      </c>
      <c r="I247" s="32" t="n">
        <v>208</v>
      </c>
      <c r="J247" s="33" t="n">
        <v>0.023599537037037</v>
      </c>
      <c r="K247" s="32" t="n">
        <v>219</v>
      </c>
      <c r="L247" s="33" t="n">
        <v>0.0308449074074074</v>
      </c>
      <c r="M247" s="32" t="n">
        <v>218</v>
      </c>
      <c r="N247" s="33" t="n">
        <v>0.0177777777777778</v>
      </c>
      <c r="O247" s="32" t="n">
        <v>254</v>
      </c>
      <c r="P247" s="32"/>
      <c r="Q247" s="32"/>
      <c r="R247" s="32" t="n">
        <v>49</v>
      </c>
      <c r="S247" s="31" t="s">
        <v>70</v>
      </c>
      <c r="T247" s="32" t="n">
        <v>15</v>
      </c>
      <c r="U247" s="32" t="s">
        <v>50</v>
      </c>
      <c r="V247" s="35" t="str">
        <f aca="false">IF(AND($E247=サマリー!$B$6,$I247&lt;&gt;""),H247,"")</f>
        <v/>
      </c>
      <c r="W247" s="35" t="str">
        <f aca="false">IF(AND($S247=サマリー!$B$8,$I247&lt;&gt;""),H247,"")</f>
        <v/>
      </c>
      <c r="X247" s="35" t="str">
        <f aca="false">IF(AND($E247=サマリー!$B$6,$K247&lt;&gt;""),J247,"")</f>
        <v/>
      </c>
      <c r="Y247" s="35" t="str">
        <f aca="false">IF(AND($S247=サマリー!$B$8,$K247&lt;&gt;""),J247,"")</f>
        <v/>
      </c>
      <c r="Z247" s="35" t="str">
        <f aca="false">IF(AND($E247=サマリー!$B$6,$O247&lt;&gt;""),N247,"")</f>
        <v/>
      </c>
      <c r="AA247" s="35" t="str">
        <f aca="false">IF(AND($S247=サマリー!$B$8,$O247&lt;&gt;""),N247,"")</f>
        <v/>
      </c>
    </row>
    <row r="248" customFormat="false" ht="15" hidden="false" customHeight="true" outlineLevel="0" collapsed="false">
      <c r="A248" s="32" t="n">
        <v>247</v>
      </c>
      <c r="B248" s="32" t="n">
        <v>434</v>
      </c>
      <c r="C248" s="32" t="s">
        <v>311</v>
      </c>
      <c r="D248" s="32" t="n">
        <v>79</v>
      </c>
      <c r="E248" s="32" t="s">
        <v>47</v>
      </c>
      <c r="F248" s="32" t="s">
        <v>114</v>
      </c>
      <c r="G248" s="33" t="n">
        <v>0.0486805555555556</v>
      </c>
      <c r="H248" s="33" t="n">
        <v>0.00747685185185185</v>
      </c>
      <c r="I248" s="32" t="n">
        <v>217</v>
      </c>
      <c r="J248" s="33" t="n">
        <v>0.0263425925925926</v>
      </c>
      <c r="K248" s="32" t="n">
        <v>242</v>
      </c>
      <c r="L248" s="33" t="n">
        <v>0.0338194444444444</v>
      </c>
      <c r="M248" s="32" t="n">
        <v>241</v>
      </c>
      <c r="N248" s="33" t="n">
        <v>0.0148611111111111</v>
      </c>
      <c r="O248" s="32" t="n">
        <v>246</v>
      </c>
      <c r="P248" s="32"/>
      <c r="Q248" s="32" t="n">
        <v>198</v>
      </c>
      <c r="R248" s="32"/>
      <c r="S248" s="31" t="s">
        <v>53</v>
      </c>
      <c r="T248" s="32" t="n">
        <v>101</v>
      </c>
      <c r="U248" s="32" t="s">
        <v>50</v>
      </c>
      <c r="V248" s="34" t="n">
        <f aca="false">IF(AND($E248=サマリー!$B$6,$I248&lt;&gt;""),H248,"")</f>
        <v>0.00747685185185185</v>
      </c>
      <c r="W248" s="35" t="str">
        <f aca="false">IF(AND($S248=サマリー!$B$8,$I248&lt;&gt;""),H248,"")</f>
        <v/>
      </c>
      <c r="X248" s="34" t="n">
        <f aca="false">IF(AND($E248=サマリー!$B$6,$K248&lt;&gt;""),J248,"")</f>
        <v>0.0263425925925926</v>
      </c>
      <c r="Y248" s="35" t="str">
        <f aca="false">IF(AND($S248=サマリー!$B$8,$K248&lt;&gt;""),J248,"")</f>
        <v/>
      </c>
      <c r="Z248" s="34" t="n">
        <f aca="false">IF(AND($E248=サマリー!$B$6,$O248&lt;&gt;""),N248,"")</f>
        <v>0.0148611111111111</v>
      </c>
      <c r="AA248" s="35" t="str">
        <f aca="false">IF(AND($S248=サマリー!$B$8,$O248&lt;&gt;""),N248,"")</f>
        <v/>
      </c>
    </row>
    <row r="249" customFormat="false" ht="15" hidden="false" customHeight="true" outlineLevel="0" collapsed="false">
      <c r="A249" s="32" t="n">
        <v>248</v>
      </c>
      <c r="B249" s="32" t="n">
        <v>542</v>
      </c>
      <c r="C249" s="32" t="s">
        <v>312</v>
      </c>
      <c r="D249" s="32" t="n">
        <v>53</v>
      </c>
      <c r="E249" s="32" t="s">
        <v>57</v>
      </c>
      <c r="F249" s="32" t="s">
        <v>48</v>
      </c>
      <c r="G249" s="33" t="n">
        <v>0.0488773148148148</v>
      </c>
      <c r="H249" s="33" t="n">
        <v>0.00722222222222222</v>
      </c>
      <c r="I249" s="32" t="n">
        <v>206</v>
      </c>
      <c r="J249" s="33" t="n">
        <v>0.0277314814814815</v>
      </c>
      <c r="K249" s="32" t="n">
        <v>245</v>
      </c>
      <c r="L249" s="33" t="n">
        <v>0.0349537037037037</v>
      </c>
      <c r="M249" s="32" t="n">
        <v>245</v>
      </c>
      <c r="N249" s="33" t="n">
        <v>0.0139236111111111</v>
      </c>
      <c r="O249" s="32" t="n">
        <v>245</v>
      </c>
      <c r="P249" s="32"/>
      <c r="Q249" s="32"/>
      <c r="R249" s="32" t="n">
        <v>50</v>
      </c>
      <c r="S249" s="31" t="s">
        <v>58</v>
      </c>
      <c r="T249" s="32" t="n">
        <v>22</v>
      </c>
      <c r="U249" s="32" t="s">
        <v>88</v>
      </c>
      <c r="V249" s="35" t="str">
        <f aca="false">IF(AND($E249=サマリー!$B$6,$I249&lt;&gt;""),H249,"")</f>
        <v/>
      </c>
      <c r="W249" s="35" t="str">
        <f aca="false">IF(AND($S249=サマリー!$B$8,$I249&lt;&gt;""),H249,"")</f>
        <v/>
      </c>
      <c r="X249" s="35" t="str">
        <f aca="false">IF(AND($E249=サマリー!$B$6,$K249&lt;&gt;""),J249,"")</f>
        <v/>
      </c>
      <c r="Y249" s="35" t="str">
        <f aca="false">IF(AND($S249=サマリー!$B$8,$K249&lt;&gt;""),J249,"")</f>
        <v/>
      </c>
      <c r="Z249" s="35" t="str">
        <f aca="false">IF(AND($E249=サマリー!$B$6,$O249&lt;&gt;""),N249,"")</f>
        <v/>
      </c>
      <c r="AA249" s="35" t="str">
        <f aca="false">IF(AND($S249=サマリー!$B$8,$O249&lt;&gt;""),N249,"")</f>
        <v/>
      </c>
    </row>
    <row r="250" customFormat="false" ht="15" hidden="false" customHeight="true" outlineLevel="0" collapsed="false">
      <c r="A250" s="32" t="n">
        <v>249</v>
      </c>
      <c r="B250" s="32" t="n">
        <v>150</v>
      </c>
      <c r="C250" s="32" t="s">
        <v>313</v>
      </c>
      <c r="D250" s="32" t="n">
        <v>36</v>
      </c>
      <c r="E250" s="32" t="s">
        <v>47</v>
      </c>
      <c r="F250" s="32" t="s">
        <v>48</v>
      </c>
      <c r="G250" s="33" t="n">
        <v>0.0492824074074074</v>
      </c>
      <c r="H250" s="33" t="n">
        <v>0.00780092592592593</v>
      </c>
      <c r="I250" s="32" t="n">
        <v>229</v>
      </c>
      <c r="J250" s="33" t="n">
        <v>0.0277777777777778</v>
      </c>
      <c r="K250" s="32" t="n">
        <v>248</v>
      </c>
      <c r="L250" s="33" t="n">
        <v>0.0355787037037037</v>
      </c>
      <c r="M250" s="32" t="n">
        <v>247</v>
      </c>
      <c r="N250" s="33" t="n">
        <v>0.0137037037037037</v>
      </c>
      <c r="O250" s="32" t="n">
        <v>244</v>
      </c>
      <c r="P250" s="32"/>
      <c r="Q250" s="32" t="n">
        <v>199</v>
      </c>
      <c r="R250" s="32"/>
      <c r="S250" s="31" t="s">
        <v>49</v>
      </c>
      <c r="T250" s="32" t="n">
        <v>75</v>
      </c>
      <c r="U250" s="32" t="s">
        <v>50</v>
      </c>
      <c r="V250" s="34" t="n">
        <f aca="false">IF(AND($E250=サマリー!$B$6,$I250&lt;&gt;""),H250,"")</f>
        <v>0.00780092592592593</v>
      </c>
      <c r="W250" s="34" t="n">
        <f aca="false">IF(AND($S250=サマリー!$B$8,$I250&lt;&gt;""),H250,"")</f>
        <v>0.00780092592592593</v>
      </c>
      <c r="X250" s="34" t="n">
        <f aca="false">IF(AND($E250=サマリー!$B$6,$K250&lt;&gt;""),J250,"")</f>
        <v>0.0277777777777778</v>
      </c>
      <c r="Y250" s="34" t="n">
        <f aca="false">IF(AND($S250=サマリー!$B$8,$K250&lt;&gt;""),J250,"")</f>
        <v>0.0277777777777778</v>
      </c>
      <c r="Z250" s="34" t="n">
        <f aca="false">IF(AND($E250=サマリー!$B$6,$O250&lt;&gt;""),N250,"")</f>
        <v>0.0137037037037037</v>
      </c>
      <c r="AA250" s="34" t="n">
        <f aca="false">IF(AND($S250=サマリー!$B$8,$O250&lt;&gt;""),N250,"")</f>
        <v>0.0137037037037037</v>
      </c>
    </row>
    <row r="251" customFormat="false" ht="15" hidden="false" customHeight="true" outlineLevel="0" collapsed="false">
      <c r="A251" s="32" t="n">
        <v>250</v>
      </c>
      <c r="B251" s="32" t="n">
        <v>234</v>
      </c>
      <c r="C251" s="32" t="s">
        <v>314</v>
      </c>
      <c r="D251" s="32" t="n">
        <v>62</v>
      </c>
      <c r="E251" s="32" t="s">
        <v>57</v>
      </c>
      <c r="F251" s="32" t="s">
        <v>48</v>
      </c>
      <c r="G251" s="33" t="n">
        <v>0.0497337962962963</v>
      </c>
      <c r="H251" s="33" t="n">
        <v>0.00884259259259259</v>
      </c>
      <c r="I251" s="32" t="n">
        <v>247</v>
      </c>
      <c r="J251" s="33" t="n">
        <v>0.0280555555555556</v>
      </c>
      <c r="K251" s="32" t="n">
        <v>249</v>
      </c>
      <c r="L251" s="33" t="n">
        <v>0.0368981481481482</v>
      </c>
      <c r="M251" s="32" t="n">
        <v>251</v>
      </c>
      <c r="N251" s="33" t="n">
        <v>0.0128356481481482</v>
      </c>
      <c r="O251" s="32" t="n">
        <v>231</v>
      </c>
      <c r="P251" s="32"/>
      <c r="Q251" s="32"/>
      <c r="R251" s="32" t="n">
        <v>51</v>
      </c>
      <c r="S251" s="31" t="s">
        <v>58</v>
      </c>
      <c r="T251" s="32" t="n">
        <v>23</v>
      </c>
      <c r="U251" s="32" t="s">
        <v>50</v>
      </c>
      <c r="V251" s="35" t="str">
        <f aca="false">IF(AND($E251=サマリー!$B$6,$I251&lt;&gt;""),H251,"")</f>
        <v/>
      </c>
      <c r="W251" s="35" t="str">
        <f aca="false">IF(AND($S251=サマリー!$B$8,$I251&lt;&gt;""),H251,"")</f>
        <v/>
      </c>
      <c r="X251" s="35" t="str">
        <f aca="false">IF(AND($E251=サマリー!$B$6,$K251&lt;&gt;""),J251,"")</f>
        <v/>
      </c>
      <c r="Y251" s="35" t="str">
        <f aca="false">IF(AND($S251=サマリー!$B$8,$K251&lt;&gt;""),J251,"")</f>
        <v/>
      </c>
      <c r="Z251" s="35" t="str">
        <f aca="false">IF(AND($E251=サマリー!$B$6,$O251&lt;&gt;""),N251,"")</f>
        <v/>
      </c>
      <c r="AA251" s="35" t="str">
        <f aca="false">IF(AND($S251=サマリー!$B$8,$O251&lt;&gt;""),N251,"")</f>
        <v/>
      </c>
    </row>
    <row r="252" customFormat="false" ht="15" hidden="false" customHeight="true" outlineLevel="0" collapsed="false">
      <c r="A252" s="32" t="n">
        <v>251</v>
      </c>
      <c r="B252" s="32" t="n">
        <v>530</v>
      </c>
      <c r="C252" s="32" t="s">
        <v>315</v>
      </c>
      <c r="D252" s="32" t="n">
        <v>73</v>
      </c>
      <c r="E252" s="32" t="s">
        <v>47</v>
      </c>
      <c r="F252" s="32" t="s">
        <v>48</v>
      </c>
      <c r="G252" s="33" t="n">
        <v>0.0504166666666667</v>
      </c>
      <c r="H252" s="33" t="n">
        <v>0.00646990740740741</v>
      </c>
      <c r="I252" s="32" t="n">
        <v>147</v>
      </c>
      <c r="J252" s="33" t="n">
        <v>0.0287037037037037</v>
      </c>
      <c r="K252" s="32" t="n">
        <v>251</v>
      </c>
      <c r="L252" s="33" t="n">
        <v>0.0351736111111111</v>
      </c>
      <c r="M252" s="32" t="n">
        <v>246</v>
      </c>
      <c r="N252" s="33" t="n">
        <v>0.0152430555555556</v>
      </c>
      <c r="O252" s="32" t="n">
        <v>249</v>
      </c>
      <c r="P252" s="32"/>
      <c r="Q252" s="32" t="n">
        <v>200</v>
      </c>
      <c r="R252" s="32"/>
      <c r="S252" s="31" t="s">
        <v>53</v>
      </c>
      <c r="T252" s="32" t="n">
        <v>102</v>
      </c>
      <c r="U252" s="32" t="s">
        <v>88</v>
      </c>
      <c r="V252" s="34" t="n">
        <f aca="false">IF(AND($E252=サマリー!$B$6,$I252&lt;&gt;""),H252,"")</f>
        <v>0.00646990740740741</v>
      </c>
      <c r="W252" s="35" t="str">
        <f aca="false">IF(AND($S252=サマリー!$B$8,$I252&lt;&gt;""),H252,"")</f>
        <v/>
      </c>
      <c r="X252" s="34" t="n">
        <f aca="false">IF(AND($E252=サマリー!$B$6,$K252&lt;&gt;""),J252,"")</f>
        <v>0.0287037037037037</v>
      </c>
      <c r="Y252" s="35" t="str">
        <f aca="false">IF(AND($S252=サマリー!$B$8,$K252&lt;&gt;""),J252,"")</f>
        <v/>
      </c>
      <c r="Z252" s="34" t="n">
        <f aca="false">IF(AND($E252=サマリー!$B$6,$O252&lt;&gt;""),N252,"")</f>
        <v>0.0152430555555556</v>
      </c>
      <c r="AA252" s="35" t="str">
        <f aca="false">IF(AND($S252=サマリー!$B$8,$O252&lt;&gt;""),N252,"")</f>
        <v/>
      </c>
    </row>
    <row r="253" customFormat="false" ht="15" hidden="false" customHeight="true" outlineLevel="0" collapsed="false">
      <c r="A253" s="32" t="n">
        <v>252</v>
      </c>
      <c r="B253" s="32" t="n">
        <v>414</v>
      </c>
      <c r="C253" s="32" t="s">
        <v>316</v>
      </c>
      <c r="D253" s="32" t="n">
        <v>28</v>
      </c>
      <c r="E253" s="32" t="s">
        <v>57</v>
      </c>
      <c r="F253" s="32" t="s">
        <v>48</v>
      </c>
      <c r="G253" s="33" t="n">
        <v>0.0511689814814815</v>
      </c>
      <c r="H253" s="33" t="n">
        <v>0.00864583333333333</v>
      </c>
      <c r="I253" s="32" t="n">
        <v>246</v>
      </c>
      <c r="J253" s="33" t="n">
        <v>0.0273611111111111</v>
      </c>
      <c r="K253" s="32" t="n">
        <v>244</v>
      </c>
      <c r="L253" s="33" t="n">
        <v>0.0360069444444445</v>
      </c>
      <c r="M253" s="32" t="n">
        <v>249</v>
      </c>
      <c r="N253" s="33" t="n">
        <v>0.015162037037037</v>
      </c>
      <c r="O253" s="32" t="n">
        <v>248</v>
      </c>
      <c r="P253" s="32"/>
      <c r="Q253" s="32"/>
      <c r="R253" s="32" t="n">
        <v>52</v>
      </c>
      <c r="S253" s="31" t="s">
        <v>75</v>
      </c>
      <c r="T253" s="32" t="n">
        <v>9</v>
      </c>
      <c r="U253" s="32" t="s">
        <v>50</v>
      </c>
      <c r="V253" s="35" t="str">
        <f aca="false">IF(AND($E253=サマリー!$B$6,$I253&lt;&gt;""),H253,"")</f>
        <v/>
      </c>
      <c r="W253" s="35" t="str">
        <f aca="false">IF(AND($S253=サマリー!$B$8,$I253&lt;&gt;""),H253,"")</f>
        <v/>
      </c>
      <c r="X253" s="35" t="str">
        <f aca="false">IF(AND($E253=サマリー!$B$6,$K253&lt;&gt;""),J253,"")</f>
        <v/>
      </c>
      <c r="Y253" s="35" t="str">
        <f aca="false">IF(AND($S253=サマリー!$B$8,$K253&lt;&gt;""),J253,"")</f>
        <v/>
      </c>
      <c r="Z253" s="35" t="str">
        <f aca="false">IF(AND($E253=サマリー!$B$6,$O253&lt;&gt;""),N253,"")</f>
        <v/>
      </c>
      <c r="AA253" s="35" t="str">
        <f aca="false">IF(AND($S253=サマリー!$B$8,$O253&lt;&gt;""),N253,"")</f>
        <v/>
      </c>
    </row>
    <row r="254" customFormat="false" ht="15" hidden="false" customHeight="true" outlineLevel="0" collapsed="false">
      <c r="A254" s="32" t="n">
        <v>253</v>
      </c>
      <c r="B254" s="32" t="n">
        <v>550</v>
      </c>
      <c r="C254" s="32" t="s">
        <v>317</v>
      </c>
      <c r="D254" s="32" t="n">
        <v>56</v>
      </c>
      <c r="E254" s="32" t="s">
        <v>57</v>
      </c>
      <c r="F254" s="32" t="s">
        <v>48</v>
      </c>
      <c r="G254" s="33" t="n">
        <v>0.0522569444444445</v>
      </c>
      <c r="H254" s="33" t="n">
        <v>0.00913194444444444</v>
      </c>
      <c r="I254" s="32" t="n">
        <v>250</v>
      </c>
      <c r="J254" s="33" t="n">
        <v>0.029837962962963</v>
      </c>
      <c r="K254" s="32" t="n">
        <v>253</v>
      </c>
      <c r="L254" s="33" t="n">
        <v>0.0389699074074074</v>
      </c>
      <c r="M254" s="32" t="n">
        <v>255</v>
      </c>
      <c r="N254" s="33" t="n">
        <v>0.013287037037037</v>
      </c>
      <c r="O254" s="32" t="n">
        <v>235</v>
      </c>
      <c r="P254" s="32"/>
      <c r="Q254" s="32"/>
      <c r="R254" s="32" t="n">
        <v>53</v>
      </c>
      <c r="S254" s="31" t="s">
        <v>58</v>
      </c>
      <c r="T254" s="32" t="n">
        <v>24</v>
      </c>
      <c r="U254" s="32" t="s">
        <v>88</v>
      </c>
      <c r="V254" s="35" t="str">
        <f aca="false">IF(AND($E254=サマリー!$B$6,$I254&lt;&gt;""),H254,"")</f>
        <v/>
      </c>
      <c r="W254" s="35" t="str">
        <f aca="false">IF(AND($S254=サマリー!$B$8,$I254&lt;&gt;""),H254,"")</f>
        <v/>
      </c>
      <c r="X254" s="35" t="str">
        <f aca="false">IF(AND($E254=サマリー!$B$6,$K254&lt;&gt;""),J254,"")</f>
        <v/>
      </c>
      <c r="Y254" s="35" t="str">
        <f aca="false">IF(AND($S254=サマリー!$B$8,$K254&lt;&gt;""),J254,"")</f>
        <v/>
      </c>
      <c r="Z254" s="35" t="str">
        <f aca="false">IF(AND($E254=サマリー!$B$6,$O254&lt;&gt;""),N254,"")</f>
        <v/>
      </c>
      <c r="AA254" s="35" t="str">
        <f aca="false">IF(AND($S254=サマリー!$B$8,$O254&lt;&gt;""),N254,"")</f>
        <v/>
      </c>
    </row>
    <row r="255" customFormat="false" ht="15" hidden="false" customHeight="true" outlineLevel="0" collapsed="false">
      <c r="A255" s="32" t="n">
        <v>254</v>
      </c>
      <c r="B255" s="32" t="n">
        <v>138</v>
      </c>
      <c r="C255" s="32" t="s">
        <v>318</v>
      </c>
      <c r="D255" s="32" t="n">
        <v>67</v>
      </c>
      <c r="E255" s="32" t="s">
        <v>57</v>
      </c>
      <c r="F255" s="32" t="s">
        <v>48</v>
      </c>
      <c r="G255" s="33" t="n">
        <v>0.0545717592592593</v>
      </c>
      <c r="H255" s="33" t="n">
        <v>0.00898148148148148</v>
      </c>
      <c r="I255" s="32" t="n">
        <v>248</v>
      </c>
      <c r="J255" s="33" t="n">
        <v>0.0287962962962963</v>
      </c>
      <c r="K255" s="32" t="n">
        <v>252</v>
      </c>
      <c r="L255" s="33" t="n">
        <v>0.0377777777777778</v>
      </c>
      <c r="M255" s="32" t="n">
        <v>254</v>
      </c>
      <c r="N255" s="33" t="n">
        <v>0.0167939814814815</v>
      </c>
      <c r="O255" s="32" t="n">
        <v>252</v>
      </c>
      <c r="P255" s="32"/>
      <c r="Q255" s="32"/>
      <c r="R255" s="32" t="n">
        <v>54</v>
      </c>
      <c r="S255" s="31" t="s">
        <v>58</v>
      </c>
      <c r="T255" s="32" t="n">
        <v>25</v>
      </c>
      <c r="U255" s="32" t="s">
        <v>50</v>
      </c>
      <c r="V255" s="35" t="str">
        <f aca="false">IF(AND($E255=サマリー!$B$6,$I255&lt;&gt;""),H255,"")</f>
        <v/>
      </c>
      <c r="W255" s="35" t="str">
        <f aca="false">IF(AND($S255=サマリー!$B$8,$I255&lt;&gt;""),H255,"")</f>
        <v/>
      </c>
      <c r="X255" s="35" t="str">
        <f aca="false">IF(AND($E255=サマリー!$B$6,$K255&lt;&gt;""),J255,"")</f>
        <v/>
      </c>
      <c r="Y255" s="35" t="str">
        <f aca="false">IF(AND($S255=サマリー!$B$8,$K255&lt;&gt;""),J255,"")</f>
        <v/>
      </c>
      <c r="Z255" s="35" t="str">
        <f aca="false">IF(AND($E255=サマリー!$B$6,$O255&lt;&gt;""),N255,"")</f>
        <v/>
      </c>
      <c r="AA255" s="35" t="str">
        <f aca="false">IF(AND($S255=サマリー!$B$8,$O255&lt;&gt;""),N255,"")</f>
        <v/>
      </c>
    </row>
    <row r="256" customFormat="false" ht="15" hidden="false" customHeight="true" outlineLevel="0" collapsed="false">
      <c r="A256" s="32" t="n">
        <v>255</v>
      </c>
      <c r="B256" s="32" t="n">
        <v>323</v>
      </c>
      <c r="C256" s="32" t="s">
        <v>319</v>
      </c>
      <c r="D256" s="32" t="n">
        <v>66</v>
      </c>
      <c r="E256" s="32" t="s">
        <v>57</v>
      </c>
      <c r="F256" s="32" t="s">
        <v>48</v>
      </c>
      <c r="G256" s="33" t="n">
        <v>0.057037037037037</v>
      </c>
      <c r="H256" s="33" t="n">
        <v>0.00787037037037037</v>
      </c>
      <c r="I256" s="32" t="n">
        <v>231</v>
      </c>
      <c r="J256" s="33" t="n">
        <v>0.029849537037037</v>
      </c>
      <c r="K256" s="32" t="n">
        <v>254</v>
      </c>
      <c r="L256" s="33" t="n">
        <v>0.0377199074074074</v>
      </c>
      <c r="M256" s="32" t="n">
        <v>253</v>
      </c>
      <c r="N256" s="33" t="n">
        <v>0.0193171296296296</v>
      </c>
      <c r="O256" s="32" t="n">
        <v>255</v>
      </c>
      <c r="P256" s="32"/>
      <c r="Q256" s="32"/>
      <c r="R256" s="32" t="n">
        <v>55</v>
      </c>
      <c r="S256" s="31" t="s">
        <v>58</v>
      </c>
      <c r="T256" s="32" t="n">
        <v>26</v>
      </c>
      <c r="U256" s="32" t="s">
        <v>50</v>
      </c>
      <c r="V256" s="35" t="str">
        <f aca="false">IF(AND($E256=サマリー!$B$6,$I256&lt;&gt;""),H256,"")</f>
        <v/>
      </c>
      <c r="W256" s="35" t="str">
        <f aca="false">IF(AND($S256=サマリー!$B$8,$I256&lt;&gt;""),H256,"")</f>
        <v/>
      </c>
      <c r="X256" s="35" t="str">
        <f aca="false">IF(AND($E256=サマリー!$B$6,$K256&lt;&gt;""),J256,"")</f>
        <v/>
      </c>
      <c r="Y256" s="35" t="str">
        <f aca="false">IF(AND($S256=サマリー!$B$8,$K256&lt;&gt;""),J256,"")</f>
        <v/>
      </c>
      <c r="Z256" s="35" t="str">
        <f aca="false">IF(AND($E256=サマリー!$B$6,$O256&lt;&gt;""),N256,"")</f>
        <v/>
      </c>
      <c r="AA256" s="35" t="str">
        <f aca="false">IF(AND($S256=サマリー!$B$8,$O256&lt;&gt;""),N256,"")</f>
        <v/>
      </c>
    </row>
    <row r="257" customFormat="false" ht="15" hidden="false" customHeight="true" outlineLevel="0" collapsed="false">
      <c r="A257" s="32" t="n">
        <v>256</v>
      </c>
      <c r="B257" s="32" t="n">
        <v>545</v>
      </c>
      <c r="C257" s="32" t="s">
        <v>320</v>
      </c>
      <c r="D257" s="32" t="n">
        <v>79</v>
      </c>
      <c r="E257" s="32" t="s">
        <v>57</v>
      </c>
      <c r="F257" s="32" t="s">
        <v>48</v>
      </c>
      <c r="G257" s="33" t="n">
        <v>0.0810185185185185</v>
      </c>
      <c r="H257" s="33" t="n">
        <v>0.00958333333333333</v>
      </c>
      <c r="I257" s="32" t="n">
        <v>253</v>
      </c>
      <c r="J257" s="33" t="n">
        <v>0.0361921296296296</v>
      </c>
      <c r="K257" s="32" t="n">
        <v>256</v>
      </c>
      <c r="L257" s="33" t="n">
        <v>0.045775462962963</v>
      </c>
      <c r="M257" s="32" t="n">
        <v>256</v>
      </c>
      <c r="N257" s="33" t="n">
        <v>0.0352430555555556</v>
      </c>
      <c r="O257" s="32" t="n">
        <v>257</v>
      </c>
      <c r="P257" s="32"/>
      <c r="Q257" s="32"/>
      <c r="R257" s="32" t="n">
        <v>56</v>
      </c>
      <c r="S257" s="31" t="s">
        <v>58</v>
      </c>
      <c r="T257" s="32" t="n">
        <v>27</v>
      </c>
      <c r="U257" s="32" t="s">
        <v>88</v>
      </c>
      <c r="V257" s="35" t="str">
        <f aca="false">IF(AND($E257=サマリー!$B$6,$I257&lt;&gt;""),H257,"")</f>
        <v/>
      </c>
      <c r="W257" s="35" t="str">
        <f aca="false">IF(AND($S257=サマリー!$B$8,$I257&lt;&gt;""),H257,"")</f>
        <v/>
      </c>
      <c r="X257" s="35" t="str">
        <f aca="false">IF(AND($E257=サマリー!$B$6,$K257&lt;&gt;""),J257,"")</f>
        <v/>
      </c>
      <c r="Y257" s="35" t="str">
        <f aca="false">IF(AND($S257=サマリー!$B$8,$K257&lt;&gt;""),J257,"")</f>
        <v/>
      </c>
      <c r="Z257" s="35" t="str">
        <f aca="false">IF(AND($E257=サマリー!$B$6,$O257&lt;&gt;""),N257,"")</f>
        <v/>
      </c>
      <c r="AA257" s="35" t="str">
        <f aca="false">IF(AND($S257=サマリー!$B$8,$O257&lt;&gt;""),N257,"")</f>
        <v/>
      </c>
    </row>
    <row r="258" customFormat="false" ht="15" hidden="false" customHeight="true" outlineLevel="0" collapsed="false">
      <c r="A258" s="32" t="n">
        <v>257</v>
      </c>
      <c r="B258" s="32" t="n">
        <v>557</v>
      </c>
      <c r="C258" s="32" t="s">
        <v>321</v>
      </c>
      <c r="D258" s="32" t="n">
        <v>36</v>
      </c>
      <c r="E258" s="32" t="s">
        <v>47</v>
      </c>
      <c r="F258" s="32" t="s">
        <v>69</v>
      </c>
      <c r="G258" s="33" t="n">
        <v>0.0810300925925926</v>
      </c>
      <c r="H258" s="33" t="n">
        <v>0.00958333333333333</v>
      </c>
      <c r="I258" s="32" t="n">
        <v>252</v>
      </c>
      <c r="J258" s="33" t="n">
        <v>0.0362037037037037</v>
      </c>
      <c r="K258" s="32" t="n">
        <v>257</v>
      </c>
      <c r="L258" s="33" t="n">
        <v>0.045787037037037</v>
      </c>
      <c r="M258" s="32" t="n">
        <v>257</v>
      </c>
      <c r="N258" s="33" t="n">
        <v>0.0352430555555556</v>
      </c>
      <c r="O258" s="32" t="n">
        <v>256</v>
      </c>
      <c r="P258" s="32"/>
      <c r="Q258" s="32" t="n">
        <v>201</v>
      </c>
      <c r="R258" s="32"/>
      <c r="S258" s="31" t="s">
        <v>49</v>
      </c>
      <c r="T258" s="32" t="n">
        <v>76</v>
      </c>
      <c r="U258" s="32" t="s">
        <v>88</v>
      </c>
      <c r="V258" s="34" t="n">
        <f aca="false">IF(AND($E258=サマリー!$B$6,$I258&lt;&gt;""),H258,"")</f>
        <v>0.00958333333333333</v>
      </c>
      <c r="W258" s="34" t="n">
        <f aca="false">IF(AND($S258=サマリー!$B$8,$I258&lt;&gt;""),H258,"")</f>
        <v>0.00958333333333333</v>
      </c>
      <c r="X258" s="34" t="n">
        <f aca="false">IF(AND($E258=サマリー!$B$6,$K258&lt;&gt;""),J258,"")</f>
        <v>0.0362037037037037</v>
      </c>
      <c r="Y258" s="34" t="n">
        <f aca="false">IF(AND($S258=サマリー!$B$8,$K258&lt;&gt;""),J258,"")</f>
        <v>0.0362037037037037</v>
      </c>
      <c r="Z258" s="34" t="n">
        <f aca="false">IF(AND($E258=サマリー!$B$6,$O258&lt;&gt;""),N258,"")</f>
        <v>0.0352430555555556</v>
      </c>
      <c r="AA258" s="34" t="n">
        <f aca="false">IF(AND($S258=サマリー!$B$8,$O258&lt;&gt;""),N258,"")</f>
        <v>0.0352430555555556</v>
      </c>
    </row>
    <row r="259" customFormat="false" ht="15" hidden="false" customHeight="true" outlineLevel="0" collapsed="false">
      <c r="A259" s="31" t="s">
        <v>322</v>
      </c>
      <c r="B259" s="32" t="n">
        <v>228</v>
      </c>
      <c r="C259" s="32" t="s">
        <v>323</v>
      </c>
      <c r="D259" s="32" t="n">
        <v>39</v>
      </c>
      <c r="E259" s="32" t="s">
        <v>47</v>
      </c>
      <c r="F259" s="32" t="s">
        <v>48</v>
      </c>
      <c r="G259" s="33"/>
      <c r="H259" s="33" t="n">
        <v>0.00622685185185185</v>
      </c>
      <c r="I259" s="32" t="n">
        <v>121</v>
      </c>
      <c r="J259" s="33"/>
      <c r="K259" s="32"/>
      <c r="L259" s="33"/>
      <c r="M259" s="32"/>
      <c r="N259" s="33"/>
      <c r="O259" s="32"/>
      <c r="P259" s="32"/>
      <c r="Q259" s="32"/>
      <c r="R259" s="32"/>
      <c r="S259" s="31" t="s">
        <v>49</v>
      </c>
      <c r="T259" s="32"/>
      <c r="U259" s="32" t="s">
        <v>50</v>
      </c>
      <c r="V259" s="34" t="n">
        <f aca="false">IF(AND($E259=サマリー!$B$6,$I259&lt;&gt;""),H259,"")</f>
        <v>0.00622685185185185</v>
      </c>
      <c r="W259" s="34" t="n">
        <f aca="false">IF(AND($S259=サマリー!$B$8,$I259&lt;&gt;""),H259,"")</f>
        <v>0.00622685185185185</v>
      </c>
      <c r="X259" s="35" t="str">
        <f aca="false">IF(AND($E259=サマリー!$B$6,$K259&lt;&gt;""),J259,"")</f>
        <v/>
      </c>
      <c r="Y259" s="35" t="str">
        <f aca="false">IF(AND($S259=サマリー!$B$8,$K259&lt;&gt;""),J259,"")</f>
        <v/>
      </c>
      <c r="Z259" s="35" t="str">
        <f aca="false">IF(AND($E259=サマリー!$B$6,$O259&lt;&gt;""),N259,"")</f>
        <v/>
      </c>
      <c r="AA259" s="35" t="str">
        <f aca="false">IF(AND($S259=サマリー!$B$8,$O259&lt;&gt;""),N259,"")</f>
        <v/>
      </c>
    </row>
    <row r="260" customFormat="false" ht="15" hidden="false" customHeight="true" outlineLevel="0" collapsed="false">
      <c r="A260" s="31" t="s">
        <v>324</v>
      </c>
      <c r="B260" s="32" t="n">
        <v>401</v>
      </c>
      <c r="C260" s="32" t="s">
        <v>325</v>
      </c>
      <c r="D260" s="32" t="n">
        <v>51</v>
      </c>
      <c r="E260" s="32" t="s">
        <v>47</v>
      </c>
      <c r="F260" s="32" t="s">
        <v>182</v>
      </c>
      <c r="G260" s="33" t="n">
        <v>0.0239814814814815</v>
      </c>
      <c r="H260" s="33" t="n">
        <v>0.00417824074074074</v>
      </c>
      <c r="I260" s="32"/>
      <c r="J260" s="33" t="n">
        <v>0.0130439814814815</v>
      </c>
      <c r="K260" s="32"/>
      <c r="L260" s="33" t="n">
        <v>0.0172222222222222</v>
      </c>
      <c r="M260" s="32"/>
      <c r="N260" s="33" t="n">
        <v>0.00675925925925926</v>
      </c>
      <c r="O260" s="32"/>
      <c r="P260" s="32"/>
      <c r="Q260" s="32"/>
      <c r="R260" s="32"/>
      <c r="S260" s="31" t="s">
        <v>53</v>
      </c>
      <c r="T260" s="32"/>
      <c r="U260" s="32" t="s">
        <v>50</v>
      </c>
      <c r="V260" s="35" t="str">
        <f aca="false">IF(AND($E260=サマリー!$B$6,$I260&lt;&gt;""),H260,"")</f>
        <v/>
      </c>
      <c r="W260" s="35" t="str">
        <f aca="false">IF(AND($S260=サマリー!$B$8,$I260&lt;&gt;""),H260,"")</f>
        <v/>
      </c>
      <c r="X260" s="35" t="str">
        <f aca="false">IF(AND($E260=サマリー!$B$6,$K260&lt;&gt;""),J260,"")</f>
        <v/>
      </c>
      <c r="Y260" s="35" t="str">
        <f aca="false">IF(AND($S260=サマリー!$B$8,$K260&lt;&gt;""),J260,"")</f>
        <v/>
      </c>
      <c r="Z260" s="35" t="str">
        <f aca="false">IF(AND($E260=サマリー!$B$6,$O260&lt;&gt;""),N260,"")</f>
        <v/>
      </c>
      <c r="AA260" s="35" t="str">
        <f aca="false">IF(AND($S260=サマリー!$B$8,$O260&lt;&gt;""),N260,"")</f>
        <v/>
      </c>
    </row>
    <row r="261" customFormat="false" ht="15" hidden="false" customHeight="true" outlineLevel="0" collapsed="false">
      <c r="A261" s="31" t="s">
        <v>326</v>
      </c>
      <c r="B261" s="32" t="n">
        <v>140</v>
      </c>
      <c r="C261" s="32" t="s">
        <v>327</v>
      </c>
      <c r="D261" s="32" t="n">
        <v>63</v>
      </c>
      <c r="E261" s="32" t="s">
        <v>47</v>
      </c>
      <c r="F261" s="32" t="s">
        <v>69</v>
      </c>
      <c r="G261" s="33"/>
      <c r="H261" s="33"/>
      <c r="I261" s="32"/>
      <c r="J261" s="33" t="n">
        <v>0.019849537037037</v>
      </c>
      <c r="K261" s="32"/>
      <c r="L261" s="33"/>
      <c r="M261" s="32"/>
      <c r="N261" s="33" t="n">
        <v>0.016724537037037</v>
      </c>
      <c r="O261" s="32"/>
      <c r="P261" s="32"/>
      <c r="Q261" s="32"/>
      <c r="R261" s="32"/>
      <c r="S261" s="31" t="s">
        <v>53</v>
      </c>
      <c r="T261" s="32"/>
      <c r="U261" s="32" t="s">
        <v>50</v>
      </c>
      <c r="V261" s="35" t="str">
        <f aca="false">IF(AND($E261=サマリー!$B$6,$I261&lt;&gt;""),H261,"")</f>
        <v/>
      </c>
      <c r="W261" s="35" t="str">
        <f aca="false">IF(AND($S261=サマリー!$B$8,$I261&lt;&gt;""),H261,"")</f>
        <v/>
      </c>
      <c r="X261" s="35" t="str">
        <f aca="false">IF(AND($E261=サマリー!$B$6,$K261&lt;&gt;""),J261,"")</f>
        <v/>
      </c>
      <c r="Y261" s="35" t="str">
        <f aca="false">IF(AND($S261=サマリー!$B$8,$K261&lt;&gt;""),J261,"")</f>
        <v/>
      </c>
      <c r="Z261" s="35" t="str">
        <f aca="false">IF(AND($E261=サマリー!$B$6,$O261&lt;&gt;""),N261,"")</f>
        <v/>
      </c>
      <c r="AA261" s="35" t="str">
        <f aca="false">IF(AND($S261=サマリー!$B$8,$O261&lt;&gt;""),N261,"")</f>
        <v/>
      </c>
    </row>
    <row r="262" customFormat="false" ht="15" hidden="false" customHeight="true" outlineLevel="0" collapsed="false">
      <c r="A262" s="31" t="s">
        <v>326</v>
      </c>
      <c r="B262" s="32" t="n">
        <v>317</v>
      </c>
      <c r="C262" s="32" t="s">
        <v>328</v>
      </c>
      <c r="D262" s="32" t="n">
        <v>48</v>
      </c>
      <c r="E262" s="32" t="s">
        <v>47</v>
      </c>
      <c r="F262" s="32" t="s">
        <v>92</v>
      </c>
      <c r="G262" s="33"/>
      <c r="H262" s="33"/>
      <c r="I262" s="32"/>
      <c r="J262" s="33" t="n">
        <v>0.0184722222222222</v>
      </c>
      <c r="K262" s="32"/>
      <c r="L262" s="33"/>
      <c r="M262" s="32"/>
      <c r="N262" s="33" t="n">
        <v>0.0101157407407407</v>
      </c>
      <c r="O262" s="32"/>
      <c r="P262" s="32"/>
      <c r="Q262" s="32"/>
      <c r="R262" s="32"/>
      <c r="S262" s="31" t="s">
        <v>49</v>
      </c>
      <c r="T262" s="32"/>
      <c r="U262" s="32" t="s">
        <v>50</v>
      </c>
      <c r="V262" s="35" t="str">
        <f aca="false">IF(AND($E262=サマリー!$B$6,$I262&lt;&gt;""),H262,"")</f>
        <v/>
      </c>
      <c r="W262" s="35" t="str">
        <f aca="false">IF(AND($S262=サマリー!$B$8,$I262&lt;&gt;""),H262,"")</f>
        <v/>
      </c>
      <c r="X262" s="35" t="str">
        <f aca="false">IF(AND($E262=サマリー!$B$6,$K262&lt;&gt;""),J262,"")</f>
        <v/>
      </c>
      <c r="Y262" s="35" t="str">
        <f aca="false">IF(AND($S262=サマリー!$B$8,$K262&lt;&gt;""),J262,"")</f>
        <v/>
      </c>
      <c r="Z262" s="35" t="str">
        <f aca="false">IF(AND($E262=サマリー!$B$6,$O262&lt;&gt;""),N262,"")</f>
        <v/>
      </c>
      <c r="AA262" s="35" t="str">
        <f aca="false">IF(AND($S262=サマリー!$B$8,$O262&lt;&gt;""),N262,"")</f>
        <v/>
      </c>
    </row>
    <row r="263" customFormat="false" ht="15" hidden="false" customHeight="true" outlineLevel="0" collapsed="false">
      <c r="A263" s="31" t="s">
        <v>326</v>
      </c>
      <c r="B263" s="32" t="n">
        <v>428</v>
      </c>
      <c r="C263" s="32" t="s">
        <v>329</v>
      </c>
      <c r="D263" s="32" t="n">
        <v>76</v>
      </c>
      <c r="E263" s="32" t="s">
        <v>47</v>
      </c>
      <c r="F263" s="32" t="s">
        <v>48</v>
      </c>
      <c r="G263" s="33"/>
      <c r="H263" s="33"/>
      <c r="I263" s="32"/>
      <c r="J263" s="33" t="n">
        <v>0.0205208333333333</v>
      </c>
      <c r="K263" s="32"/>
      <c r="L263" s="33"/>
      <c r="M263" s="32"/>
      <c r="N263" s="33" t="n">
        <v>0.0144212962962963</v>
      </c>
      <c r="O263" s="32"/>
      <c r="P263" s="32"/>
      <c r="Q263" s="32"/>
      <c r="R263" s="32"/>
      <c r="S263" s="31" t="s">
        <v>53</v>
      </c>
      <c r="T263" s="32"/>
      <c r="U263" s="32" t="s">
        <v>50</v>
      </c>
      <c r="V263" s="35" t="str">
        <f aca="false">IF(AND($E263=サマリー!$B$6,$I263&lt;&gt;""),H263,"")</f>
        <v/>
      </c>
      <c r="W263" s="35" t="str">
        <f aca="false">IF(AND($S263=サマリー!$B$8,$I263&lt;&gt;""),H263,"")</f>
        <v/>
      </c>
      <c r="X263" s="35" t="str">
        <f aca="false">IF(AND($E263=サマリー!$B$6,$K263&lt;&gt;""),J263,"")</f>
        <v/>
      </c>
      <c r="Y263" s="35" t="str">
        <f aca="false">IF(AND($S263=サマリー!$B$8,$K263&lt;&gt;""),J263,"")</f>
        <v/>
      </c>
      <c r="Z263" s="35" t="str">
        <f aca="false">IF(AND($E263=サマリー!$B$6,$O263&lt;&gt;""),N263,"")</f>
        <v/>
      </c>
      <c r="AA263" s="35" t="str">
        <f aca="false">IF(AND($S263=サマリー!$B$8,$O263&lt;&gt;""),N263,"")</f>
        <v/>
      </c>
    </row>
    <row r="264" customFormat="false" ht="15" hidden="false" customHeight="true" outlineLevel="0" collapsed="false">
      <c r="A264" s="31" t="s">
        <v>326</v>
      </c>
      <c r="B264" s="32" t="n">
        <v>555</v>
      </c>
      <c r="C264" s="32" t="s">
        <v>330</v>
      </c>
      <c r="D264" s="32" t="n">
        <v>55</v>
      </c>
      <c r="E264" s="32" t="s">
        <v>47</v>
      </c>
      <c r="F264" s="32" t="s">
        <v>48</v>
      </c>
      <c r="G264" s="33"/>
      <c r="H264" s="33" t="n">
        <v>0.00914351851851852</v>
      </c>
      <c r="I264" s="32"/>
      <c r="J264" s="33"/>
      <c r="K264" s="32"/>
      <c r="L264" s="33"/>
      <c r="M264" s="32"/>
      <c r="N264" s="33" t="n">
        <v>0.00946759259259259</v>
      </c>
      <c r="O264" s="32"/>
      <c r="P264" s="32"/>
      <c r="Q264" s="32"/>
      <c r="R264" s="32"/>
      <c r="S264" s="31" t="s">
        <v>53</v>
      </c>
      <c r="T264" s="32"/>
      <c r="U264" s="32" t="s">
        <v>88</v>
      </c>
      <c r="V264" s="35" t="str">
        <f aca="false">IF(AND($E264=サマリー!$B$6,$I264&lt;&gt;""),H264,"")</f>
        <v/>
      </c>
      <c r="W264" s="35" t="str">
        <f aca="false">IF(AND($S264=サマリー!$B$8,$I264&lt;&gt;""),H264,"")</f>
        <v/>
      </c>
      <c r="X264" s="35" t="str">
        <f aca="false">IF(AND($E264=サマリー!$B$6,$K264&lt;&gt;""),J264,"")</f>
        <v/>
      </c>
      <c r="Y264" s="35" t="str">
        <f aca="false">IF(AND($S264=サマリー!$B$8,$K264&lt;&gt;""),J264,"")</f>
        <v/>
      </c>
      <c r="Z264" s="35" t="str">
        <f aca="false">IF(AND($E264=サマリー!$B$6,$O264&lt;&gt;""),N264,"")</f>
        <v/>
      </c>
      <c r="AA264" s="35" t="str">
        <f aca="false">IF(AND($S264=サマリー!$B$8,$O264&lt;&gt;""),N264,"")</f>
        <v/>
      </c>
    </row>
    <row r="265" customFormat="false" ht="15" hidden="false" customHeight="true" outlineLevel="0" collapsed="false">
      <c r="A265" s="31" t="s">
        <v>331</v>
      </c>
      <c r="B265" s="32" t="n">
        <v>136</v>
      </c>
      <c r="C265" s="32" t="s">
        <v>332</v>
      </c>
      <c r="D265" s="32" t="n">
        <v>17</v>
      </c>
      <c r="E265" s="32" t="s">
        <v>47</v>
      </c>
      <c r="F265" s="32" t="s">
        <v>69</v>
      </c>
      <c r="G265" s="33" t="n">
        <v>0.0266087962962963</v>
      </c>
      <c r="H265" s="33" t="n">
        <v>0.00487268518518519</v>
      </c>
      <c r="I265" s="32"/>
      <c r="J265" s="33" t="n">
        <v>0.0141087962962963</v>
      </c>
      <c r="K265" s="32"/>
      <c r="L265" s="33" t="n">
        <v>0.0189814814814815</v>
      </c>
      <c r="M265" s="32"/>
      <c r="N265" s="33" t="n">
        <v>0.00762731481481482</v>
      </c>
      <c r="O265" s="32"/>
      <c r="P265" s="32"/>
      <c r="Q265" s="32"/>
      <c r="R265" s="32"/>
      <c r="S265" s="31" t="s">
        <v>72</v>
      </c>
      <c r="T265" s="32"/>
      <c r="U265" s="32" t="s">
        <v>50</v>
      </c>
      <c r="V265" s="35" t="str">
        <f aca="false">IF(AND($E265=サマリー!$B$6,$I265&lt;&gt;""),H265,"")</f>
        <v/>
      </c>
      <c r="W265" s="35" t="str">
        <f aca="false">IF(AND($S265=サマリー!$B$8,$I265&lt;&gt;""),H265,"")</f>
        <v/>
      </c>
      <c r="X265" s="35" t="str">
        <f aca="false">IF(AND($E265=サマリー!$B$6,$K265&lt;&gt;""),J265,"")</f>
        <v/>
      </c>
      <c r="Y265" s="35" t="str">
        <f aca="false">IF(AND($S265=サマリー!$B$8,$K265&lt;&gt;""),J265,"")</f>
        <v/>
      </c>
      <c r="Z265" s="35" t="str">
        <f aca="false">IF(AND($E265=サマリー!$B$6,$O265&lt;&gt;""),N265,"")</f>
        <v/>
      </c>
      <c r="AA265" s="35" t="str">
        <f aca="false">IF(AND($S265=サマリー!$B$8,$O265&lt;&gt;""),N265,"")</f>
        <v/>
      </c>
    </row>
    <row r="266" customFormat="false" ht="15" hidden="false" customHeight="true" outlineLevel="0" collapsed="false">
      <c r="A266" s="31" t="s">
        <v>331</v>
      </c>
      <c r="B266" s="32" t="n">
        <v>303</v>
      </c>
      <c r="C266" s="32" t="s">
        <v>333</v>
      </c>
      <c r="D266" s="32" t="n">
        <v>51</v>
      </c>
      <c r="E266" s="32" t="s">
        <v>47</v>
      </c>
      <c r="F266" s="32" t="s">
        <v>69</v>
      </c>
      <c r="G266" s="33" t="n">
        <v>0.0248263888888889</v>
      </c>
      <c r="H266" s="33" t="n">
        <v>0.00517361111111111</v>
      </c>
      <c r="I266" s="32"/>
      <c r="J266" s="33" t="n">
        <v>0.0143055555555556</v>
      </c>
      <c r="K266" s="32"/>
      <c r="L266" s="33" t="n">
        <v>0.0194791666666667</v>
      </c>
      <c r="M266" s="32"/>
      <c r="N266" s="33" t="n">
        <v>0.00534722222222222</v>
      </c>
      <c r="O266" s="32"/>
      <c r="P266" s="32"/>
      <c r="Q266" s="32"/>
      <c r="R266" s="32"/>
      <c r="S266" s="31" t="s">
        <v>53</v>
      </c>
      <c r="T266" s="32"/>
      <c r="U266" s="32" t="s">
        <v>50</v>
      </c>
      <c r="V266" s="35" t="str">
        <f aca="false">IF(AND($E266=サマリー!$B$6,$I266&lt;&gt;""),H266,"")</f>
        <v/>
      </c>
      <c r="W266" s="35" t="str">
        <f aca="false">IF(AND($S266=サマリー!$B$8,$I266&lt;&gt;""),H266,"")</f>
        <v/>
      </c>
      <c r="X266" s="35" t="str">
        <f aca="false">IF(AND($E266=サマリー!$B$6,$K266&lt;&gt;""),J266,"")</f>
        <v/>
      </c>
      <c r="Y266" s="35" t="str">
        <f aca="false">IF(AND($S266=サマリー!$B$8,$K266&lt;&gt;""),J266,"")</f>
        <v/>
      </c>
      <c r="Z266" s="35" t="str">
        <f aca="false">IF(AND($E266=サマリー!$B$6,$O266&lt;&gt;""),N266,"")</f>
        <v/>
      </c>
      <c r="AA266" s="35" t="str">
        <f aca="false">IF(AND($S266=サマリー!$B$8,$O266&lt;&gt;""),N266,"")</f>
        <v/>
      </c>
    </row>
    <row r="267" customFormat="false" ht="15" hidden="false" customHeight="true" outlineLevel="0" collapsed="false">
      <c r="A267" s="31" t="s">
        <v>331</v>
      </c>
      <c r="B267" s="32" t="n">
        <v>359</v>
      </c>
      <c r="C267" s="32" t="s">
        <v>334</v>
      </c>
      <c r="D267" s="32" t="n">
        <v>59</v>
      </c>
      <c r="E267" s="32" t="s">
        <v>47</v>
      </c>
      <c r="F267" s="32" t="s">
        <v>48</v>
      </c>
      <c r="G267" s="33"/>
      <c r="H267" s="33" t="n">
        <v>0.0104976851851852</v>
      </c>
      <c r="I267" s="32"/>
      <c r="J267" s="33"/>
      <c r="K267" s="32"/>
      <c r="L267" s="33"/>
      <c r="M267" s="32"/>
      <c r="N267" s="33"/>
      <c r="O267" s="32"/>
      <c r="P267" s="32"/>
      <c r="Q267" s="32"/>
      <c r="R267" s="32"/>
      <c r="S267" s="31" t="s">
        <v>53</v>
      </c>
      <c r="T267" s="32"/>
      <c r="U267" s="32" t="s">
        <v>50</v>
      </c>
      <c r="V267" s="35" t="str">
        <f aca="false">IF(AND($E267=サマリー!$B$6,$I267&lt;&gt;""),H267,"")</f>
        <v/>
      </c>
      <c r="W267" s="35" t="str">
        <f aca="false">IF(AND($S267=サマリー!$B$8,$I267&lt;&gt;""),H267,"")</f>
        <v/>
      </c>
      <c r="X267" s="35" t="str">
        <f aca="false">IF(AND($E267=サマリー!$B$6,$K267&lt;&gt;""),J267,"")</f>
        <v/>
      </c>
      <c r="Y267" s="35" t="str">
        <f aca="false">IF(AND($S267=サマリー!$B$8,$K267&lt;&gt;""),J267,"")</f>
        <v/>
      </c>
      <c r="Z267" s="35" t="str">
        <f aca="false">IF(AND($E267=サマリー!$B$6,$O267&lt;&gt;""),N267,"")</f>
        <v/>
      </c>
      <c r="AA267" s="35" t="str">
        <f aca="false">IF(AND($S267=サマリー!$B$8,$O267&lt;&gt;""),N267,"")</f>
        <v/>
      </c>
    </row>
    <row r="268" customFormat="false" ht="15" hidden="false" customHeight="true" outlineLevel="0" collapsed="false">
      <c r="A268" s="31" t="s">
        <v>331</v>
      </c>
      <c r="B268" s="32" t="n">
        <v>407</v>
      </c>
      <c r="C268" s="32" t="s">
        <v>335</v>
      </c>
      <c r="D268" s="32" t="n">
        <v>19</v>
      </c>
      <c r="E268" s="32" t="s">
        <v>47</v>
      </c>
      <c r="F268" s="32" t="s">
        <v>48</v>
      </c>
      <c r="G268" s="33" t="n">
        <v>0.0363888888888889</v>
      </c>
      <c r="H268" s="33" t="n">
        <v>0.0087962962962963</v>
      </c>
      <c r="I268" s="32"/>
      <c r="J268" s="33" t="n">
        <v>0.0222337962962963</v>
      </c>
      <c r="K268" s="32"/>
      <c r="L268" s="33" t="n">
        <v>0.0310300925925926</v>
      </c>
      <c r="M268" s="32"/>
      <c r="N268" s="33" t="n">
        <v>0.0053587962962963</v>
      </c>
      <c r="O268" s="32"/>
      <c r="P268" s="32"/>
      <c r="Q268" s="32"/>
      <c r="R268" s="32"/>
      <c r="S268" s="31" t="s">
        <v>72</v>
      </c>
      <c r="T268" s="32"/>
      <c r="U268" s="32" t="s">
        <v>50</v>
      </c>
      <c r="V268" s="35" t="str">
        <f aca="false">IF(AND($E268=サマリー!$B$6,$I268&lt;&gt;""),H268,"")</f>
        <v/>
      </c>
      <c r="W268" s="35" t="str">
        <f aca="false">IF(AND($S268=サマリー!$B$8,$I268&lt;&gt;""),H268,"")</f>
        <v/>
      </c>
      <c r="X268" s="35" t="str">
        <f aca="false">IF(AND($E268=サマリー!$B$6,$K268&lt;&gt;""),J268,"")</f>
        <v/>
      </c>
      <c r="Y268" s="35" t="str">
        <f aca="false">IF(AND($S268=サマリー!$B$8,$K268&lt;&gt;""),J268,"")</f>
        <v/>
      </c>
      <c r="Z268" s="35" t="str">
        <f aca="false">IF(AND($E268=サマリー!$B$6,$O268&lt;&gt;""),N268,"")</f>
        <v/>
      </c>
      <c r="AA268" s="35" t="str">
        <f aca="false">IF(AND($S268=サマリー!$B$8,$O268&lt;&gt;""),N268,"")</f>
        <v/>
      </c>
    </row>
    <row r="269" customFormat="false" ht="15" hidden="false" customHeight="true" outlineLevel="0" collapsed="false">
      <c r="A269" s="31" t="s">
        <v>331</v>
      </c>
      <c r="B269" s="32" t="n">
        <v>445</v>
      </c>
      <c r="C269" s="32" t="s">
        <v>336</v>
      </c>
      <c r="D269" s="32" t="n">
        <v>39</v>
      </c>
      <c r="E269" s="32" t="s">
        <v>47</v>
      </c>
      <c r="F269" s="32" t="s">
        <v>48</v>
      </c>
      <c r="G269" s="33" t="n">
        <v>0.0619444444444445</v>
      </c>
      <c r="H269" s="33"/>
      <c r="I269" s="32"/>
      <c r="J269" s="33" t="n">
        <v>0.0489583333333333</v>
      </c>
      <c r="K269" s="32"/>
      <c r="L269" s="33"/>
      <c r="M269" s="32"/>
      <c r="N269" s="33" t="n">
        <v>0.0118171296296296</v>
      </c>
      <c r="O269" s="32"/>
      <c r="P269" s="32"/>
      <c r="Q269" s="32"/>
      <c r="R269" s="32"/>
      <c r="S269" s="31" t="s">
        <v>49</v>
      </c>
      <c r="T269" s="32"/>
      <c r="U269" s="32" t="s">
        <v>50</v>
      </c>
      <c r="V269" s="35" t="str">
        <f aca="false">IF(AND($E269=サマリー!$B$6,$I269&lt;&gt;""),H269,"")</f>
        <v/>
      </c>
      <c r="W269" s="35" t="str">
        <f aca="false">IF(AND($S269=サマリー!$B$8,$I269&lt;&gt;""),H269,"")</f>
        <v/>
      </c>
      <c r="X269" s="35" t="str">
        <f aca="false">IF(AND($E269=サマリー!$B$6,$K269&lt;&gt;""),J269,"")</f>
        <v/>
      </c>
      <c r="Y269" s="35" t="str">
        <f aca="false">IF(AND($S269=サマリー!$B$8,$K269&lt;&gt;""),J269,"")</f>
        <v/>
      </c>
      <c r="Z269" s="35" t="str">
        <f aca="false">IF(AND($E269=サマリー!$B$6,$O269&lt;&gt;""),N269,"")</f>
        <v/>
      </c>
      <c r="AA269" s="35" t="str">
        <f aca="false">IF(AND($S269=サマリー!$B$8,$O269&lt;&gt;""),N269,"")</f>
        <v/>
      </c>
    </row>
    <row r="270" customFormat="false" ht="15" hidden="false" customHeight="true" outlineLevel="0" collapsed="false">
      <c r="A270" s="31" t="s">
        <v>331</v>
      </c>
      <c r="B270" s="32" t="n">
        <v>516</v>
      </c>
      <c r="C270" s="32" t="s">
        <v>337</v>
      </c>
      <c r="D270" s="32" t="n">
        <v>64</v>
      </c>
      <c r="E270" s="32" t="s">
        <v>47</v>
      </c>
      <c r="F270" s="32" t="s">
        <v>48</v>
      </c>
      <c r="G270" s="33" t="n">
        <v>0.036400462962963</v>
      </c>
      <c r="H270" s="33" t="n">
        <v>0.00664351851851852</v>
      </c>
      <c r="I270" s="32"/>
      <c r="J270" s="33" t="n">
        <v>0.0233680555555556</v>
      </c>
      <c r="K270" s="32"/>
      <c r="L270" s="33" t="n">
        <v>0.0300115740740741</v>
      </c>
      <c r="M270" s="32"/>
      <c r="N270" s="33" t="n">
        <v>0.00638888888888889</v>
      </c>
      <c r="O270" s="32"/>
      <c r="P270" s="32"/>
      <c r="Q270" s="32"/>
      <c r="R270" s="32"/>
      <c r="S270" s="31" t="s">
        <v>53</v>
      </c>
      <c r="T270" s="32"/>
      <c r="U270" s="31" t="s">
        <v>67</v>
      </c>
      <c r="V270" s="35" t="str">
        <f aca="false">IF(AND($E270=サマリー!$B$6,$I270&lt;&gt;""),H270,"")</f>
        <v/>
      </c>
      <c r="W270" s="35" t="str">
        <f aca="false">IF(AND($S270=サマリー!$B$8,$I270&lt;&gt;""),H270,"")</f>
        <v/>
      </c>
      <c r="X270" s="35" t="str">
        <f aca="false">IF(AND($E270=サマリー!$B$6,$K270&lt;&gt;""),J270,"")</f>
        <v/>
      </c>
      <c r="Y270" s="35" t="str">
        <f aca="false">IF(AND($S270=サマリー!$B$8,$K270&lt;&gt;""),J270,"")</f>
        <v/>
      </c>
      <c r="Z270" s="35" t="str">
        <f aca="false">IF(AND($E270=サマリー!$B$6,$O270&lt;&gt;""),N270,"")</f>
        <v/>
      </c>
      <c r="AA270" s="35" t="str">
        <f aca="false">IF(AND($S270=サマリー!$B$8,$O270&lt;&gt;""),N270,"")</f>
        <v/>
      </c>
    </row>
    <row r="271" customFormat="false" ht="15" hidden="false" customHeight="true" outlineLevel="0" collapsed="false">
      <c r="A271" s="31" t="s">
        <v>331</v>
      </c>
      <c r="B271" s="32" t="n">
        <v>554</v>
      </c>
      <c r="C271" s="32" t="s">
        <v>338</v>
      </c>
      <c r="D271" s="32" t="n">
        <v>49</v>
      </c>
      <c r="E271" s="32" t="s">
        <v>47</v>
      </c>
      <c r="F271" s="32" t="s">
        <v>48</v>
      </c>
      <c r="G271" s="33" t="n">
        <v>0.0270601851851852</v>
      </c>
      <c r="H271" s="33" t="n">
        <v>0.00618055555555556</v>
      </c>
      <c r="I271" s="32"/>
      <c r="J271" s="33" t="n">
        <v>0.0179513888888889</v>
      </c>
      <c r="K271" s="32"/>
      <c r="L271" s="33" t="n">
        <v>0.0241319444444445</v>
      </c>
      <c r="M271" s="32"/>
      <c r="N271" s="33" t="n">
        <v>0.00292824074074074</v>
      </c>
      <c r="O271" s="32"/>
      <c r="P271" s="32"/>
      <c r="Q271" s="32"/>
      <c r="R271" s="32"/>
      <c r="S271" s="31" t="s">
        <v>49</v>
      </c>
      <c r="T271" s="32"/>
      <c r="U271" s="32" t="s">
        <v>88</v>
      </c>
      <c r="V271" s="35" t="str">
        <f aca="false">IF(AND($E271=サマリー!$B$6,$I271&lt;&gt;""),H271,"")</f>
        <v/>
      </c>
      <c r="W271" s="35" t="str">
        <f aca="false">IF(AND($S271=サマリー!$B$8,$I271&lt;&gt;""),H271,"")</f>
        <v/>
      </c>
      <c r="X271" s="35" t="str">
        <f aca="false">IF(AND($E271=サマリー!$B$6,$K271&lt;&gt;""),J271,"")</f>
        <v/>
      </c>
      <c r="Y271" s="35" t="str">
        <f aca="false">IF(AND($S271=サマリー!$B$8,$K271&lt;&gt;""),J271,"")</f>
        <v/>
      </c>
      <c r="Z271" s="35" t="str">
        <f aca="false">IF(AND($E271=サマリー!$B$6,$O271&lt;&gt;""),N271,"")</f>
        <v/>
      </c>
      <c r="AA271" s="35" t="str">
        <f aca="false">IF(AND($S271=サマリー!$B$8,$O271&lt;&gt;""),N271,"")</f>
        <v/>
      </c>
    </row>
    <row r="272" customFormat="false" ht="15" hidden="false" customHeight="true" outlineLevel="0" collapsed="false">
      <c r="A272" s="31" t="s">
        <v>339</v>
      </c>
      <c r="B272" s="32" t="n">
        <v>122</v>
      </c>
      <c r="C272" s="32" t="s">
        <v>340</v>
      </c>
      <c r="D272" s="32" t="n">
        <v>17</v>
      </c>
      <c r="E272" s="32" t="s">
        <v>47</v>
      </c>
      <c r="F272" s="32" t="s">
        <v>48</v>
      </c>
      <c r="G272" s="33"/>
      <c r="H272" s="33"/>
      <c r="I272" s="32"/>
      <c r="J272" s="33"/>
      <c r="K272" s="32"/>
      <c r="L272" s="33"/>
      <c r="M272" s="32"/>
      <c r="N272" s="33"/>
      <c r="O272" s="32"/>
      <c r="P272" s="32"/>
      <c r="Q272" s="32"/>
      <c r="R272" s="32"/>
      <c r="S272" s="31" t="s">
        <v>72</v>
      </c>
      <c r="T272" s="32"/>
      <c r="U272" s="32" t="s">
        <v>50</v>
      </c>
      <c r="V272" s="35" t="str">
        <f aca="false">IF(AND($E272=サマリー!$B$6,$I272&lt;&gt;""),H272,"")</f>
        <v/>
      </c>
      <c r="W272" s="35" t="str">
        <f aca="false">IF(AND($S272=サマリー!$B$8,$I272&lt;&gt;""),H272,"")</f>
        <v/>
      </c>
      <c r="X272" s="35" t="str">
        <f aca="false">IF(AND($E272=サマリー!$B$6,$K272&lt;&gt;""),J272,"")</f>
        <v/>
      </c>
      <c r="Y272" s="35" t="str">
        <f aca="false">IF(AND($S272=サマリー!$B$8,$K272&lt;&gt;""),J272,"")</f>
        <v/>
      </c>
      <c r="Z272" s="35" t="str">
        <f aca="false">IF(AND($E272=サマリー!$B$6,$O272&lt;&gt;""),N272,"")</f>
        <v/>
      </c>
      <c r="AA272" s="35" t="str">
        <f aca="false">IF(AND($S272=サマリー!$B$8,$O272&lt;&gt;""),N272,"")</f>
        <v/>
      </c>
    </row>
    <row r="273" customFormat="false" ht="15" hidden="false" customHeight="true" outlineLevel="0" collapsed="false">
      <c r="A273" s="31" t="s">
        <v>339</v>
      </c>
      <c r="B273" s="32" t="n">
        <v>130</v>
      </c>
      <c r="C273" s="32" t="s">
        <v>341</v>
      </c>
      <c r="D273" s="32" t="n">
        <v>64</v>
      </c>
      <c r="E273" s="32" t="s">
        <v>47</v>
      </c>
      <c r="F273" s="32" t="s">
        <v>48</v>
      </c>
      <c r="G273" s="33"/>
      <c r="H273" s="33"/>
      <c r="I273" s="32"/>
      <c r="J273" s="33"/>
      <c r="K273" s="32"/>
      <c r="L273" s="33"/>
      <c r="M273" s="32"/>
      <c r="N273" s="33"/>
      <c r="O273" s="32"/>
      <c r="P273" s="32"/>
      <c r="Q273" s="32"/>
      <c r="R273" s="32"/>
      <c r="S273" s="31" t="s">
        <v>53</v>
      </c>
      <c r="T273" s="32"/>
      <c r="U273" s="32" t="s">
        <v>50</v>
      </c>
      <c r="V273" s="35" t="str">
        <f aca="false">IF(AND($E273=サマリー!$B$6,$I273&lt;&gt;""),H273,"")</f>
        <v/>
      </c>
      <c r="W273" s="35" t="str">
        <f aca="false">IF(AND($S273=サマリー!$B$8,$I273&lt;&gt;""),H273,"")</f>
        <v/>
      </c>
      <c r="X273" s="35" t="str">
        <f aca="false">IF(AND($E273=サマリー!$B$6,$K273&lt;&gt;""),J273,"")</f>
        <v/>
      </c>
      <c r="Y273" s="35" t="str">
        <f aca="false">IF(AND($S273=サマリー!$B$8,$K273&lt;&gt;""),J273,"")</f>
        <v/>
      </c>
      <c r="Z273" s="35" t="str">
        <f aca="false">IF(AND($E273=サマリー!$B$6,$O273&lt;&gt;""),N273,"")</f>
        <v/>
      </c>
      <c r="AA273" s="35" t="str">
        <f aca="false">IF(AND($S273=サマリー!$B$8,$O273&lt;&gt;""),N273,"")</f>
        <v/>
      </c>
    </row>
    <row r="274" customFormat="false" ht="15" hidden="false" customHeight="true" outlineLevel="0" collapsed="false">
      <c r="A274" s="31" t="s">
        <v>339</v>
      </c>
      <c r="B274" s="32" t="n">
        <v>152</v>
      </c>
      <c r="C274" s="32" t="s">
        <v>342</v>
      </c>
      <c r="D274" s="32" t="n">
        <v>49</v>
      </c>
      <c r="E274" s="32" t="s">
        <v>47</v>
      </c>
      <c r="F274" s="32" t="s">
        <v>48</v>
      </c>
      <c r="G274" s="33"/>
      <c r="H274" s="33"/>
      <c r="I274" s="32"/>
      <c r="J274" s="33"/>
      <c r="K274" s="32"/>
      <c r="L274" s="33"/>
      <c r="M274" s="32"/>
      <c r="N274" s="33"/>
      <c r="O274" s="32"/>
      <c r="P274" s="32"/>
      <c r="Q274" s="32"/>
      <c r="R274" s="32"/>
      <c r="S274" s="31" t="s">
        <v>49</v>
      </c>
      <c r="T274" s="32"/>
      <c r="U274" s="32" t="s">
        <v>50</v>
      </c>
      <c r="V274" s="35" t="str">
        <f aca="false">IF(AND($E274=サマリー!$B$6,$I274&lt;&gt;""),H274,"")</f>
        <v/>
      </c>
      <c r="W274" s="35" t="str">
        <f aca="false">IF(AND($S274=サマリー!$B$8,$I274&lt;&gt;""),H274,"")</f>
        <v/>
      </c>
      <c r="X274" s="35" t="str">
        <f aca="false">IF(AND($E274=サマリー!$B$6,$K274&lt;&gt;""),J274,"")</f>
        <v/>
      </c>
      <c r="Y274" s="35" t="str">
        <f aca="false">IF(AND($S274=サマリー!$B$8,$K274&lt;&gt;""),J274,"")</f>
        <v/>
      </c>
      <c r="Z274" s="35" t="str">
        <f aca="false">IF(AND($E274=サマリー!$B$6,$O274&lt;&gt;""),N274,"")</f>
        <v/>
      </c>
      <c r="AA274" s="35" t="str">
        <f aca="false">IF(AND($S274=サマリー!$B$8,$O274&lt;&gt;""),N274,"")</f>
        <v/>
      </c>
    </row>
    <row r="275" customFormat="false" ht="15" hidden="false" customHeight="true" outlineLevel="0" collapsed="false">
      <c r="A275" s="31" t="s">
        <v>339</v>
      </c>
      <c r="B275" s="32" t="n">
        <v>208</v>
      </c>
      <c r="C275" s="32" t="s">
        <v>343</v>
      </c>
      <c r="D275" s="32" t="n">
        <v>27</v>
      </c>
      <c r="E275" s="32" t="s">
        <v>57</v>
      </c>
      <c r="F275" s="32" t="s">
        <v>69</v>
      </c>
      <c r="G275" s="33"/>
      <c r="H275" s="33"/>
      <c r="I275" s="32"/>
      <c r="J275" s="33"/>
      <c r="K275" s="32"/>
      <c r="L275" s="33"/>
      <c r="M275" s="32"/>
      <c r="N275" s="33"/>
      <c r="O275" s="32"/>
      <c r="P275" s="32"/>
      <c r="Q275" s="32"/>
      <c r="R275" s="32"/>
      <c r="S275" s="31" t="s">
        <v>75</v>
      </c>
      <c r="T275" s="32"/>
      <c r="U275" s="32" t="s">
        <v>50</v>
      </c>
      <c r="V275" s="35" t="str">
        <f aca="false">IF(AND($E275=サマリー!$B$6,$I275&lt;&gt;""),H275,"")</f>
        <v/>
      </c>
      <c r="W275" s="35" t="str">
        <f aca="false">IF(AND($S275=サマリー!$B$8,$I275&lt;&gt;""),H275,"")</f>
        <v/>
      </c>
      <c r="X275" s="35" t="str">
        <f aca="false">IF(AND($E275=サマリー!$B$6,$K275&lt;&gt;""),J275,"")</f>
        <v/>
      </c>
      <c r="Y275" s="35" t="str">
        <f aca="false">IF(AND($S275=サマリー!$B$8,$K275&lt;&gt;""),J275,"")</f>
        <v/>
      </c>
      <c r="Z275" s="35" t="str">
        <f aca="false">IF(AND($E275=サマリー!$B$6,$O275&lt;&gt;""),N275,"")</f>
        <v/>
      </c>
      <c r="AA275" s="35" t="str">
        <f aca="false">IF(AND($S275=サマリー!$B$8,$O275&lt;&gt;""),N275,"")</f>
        <v/>
      </c>
    </row>
    <row r="276" customFormat="false" ht="15" hidden="false" customHeight="true" outlineLevel="0" collapsed="false">
      <c r="A276" s="31" t="s">
        <v>339</v>
      </c>
      <c r="B276" s="32" t="n">
        <v>210</v>
      </c>
      <c r="C276" s="32" t="s">
        <v>344</v>
      </c>
      <c r="D276" s="32" t="n">
        <v>50</v>
      </c>
      <c r="E276" s="32" t="s">
        <v>47</v>
      </c>
      <c r="F276" s="32" t="s">
        <v>48</v>
      </c>
      <c r="G276" s="33"/>
      <c r="H276" s="33"/>
      <c r="I276" s="32"/>
      <c r="J276" s="33"/>
      <c r="K276" s="32"/>
      <c r="L276" s="33"/>
      <c r="M276" s="32"/>
      <c r="N276" s="33"/>
      <c r="O276" s="32"/>
      <c r="P276" s="32"/>
      <c r="Q276" s="32"/>
      <c r="R276" s="32"/>
      <c r="S276" s="31" t="s">
        <v>53</v>
      </c>
      <c r="T276" s="32"/>
      <c r="U276" s="32" t="s">
        <v>50</v>
      </c>
      <c r="V276" s="35" t="str">
        <f aca="false">IF(AND($E276=サマリー!$B$6,$I276&lt;&gt;""),H276,"")</f>
        <v/>
      </c>
      <c r="W276" s="35" t="str">
        <f aca="false">IF(AND($S276=サマリー!$B$8,$I276&lt;&gt;""),H276,"")</f>
        <v/>
      </c>
      <c r="X276" s="35" t="str">
        <f aca="false">IF(AND($E276=サマリー!$B$6,$K276&lt;&gt;""),J276,"")</f>
        <v/>
      </c>
      <c r="Y276" s="35" t="str">
        <f aca="false">IF(AND($S276=サマリー!$B$8,$K276&lt;&gt;""),J276,"")</f>
        <v/>
      </c>
      <c r="Z276" s="35" t="str">
        <f aca="false">IF(AND($E276=サマリー!$B$6,$O276&lt;&gt;""),N276,"")</f>
        <v/>
      </c>
      <c r="AA276" s="35" t="str">
        <f aca="false">IF(AND($S276=サマリー!$B$8,$O276&lt;&gt;""),N276,"")</f>
        <v/>
      </c>
    </row>
    <row r="277" customFormat="false" ht="15" hidden="false" customHeight="true" outlineLevel="0" collapsed="false">
      <c r="A277" s="31" t="s">
        <v>339</v>
      </c>
      <c r="B277" s="32" t="n">
        <v>220</v>
      </c>
      <c r="C277" s="32" t="s">
        <v>345</v>
      </c>
      <c r="D277" s="32" t="n">
        <v>34</v>
      </c>
      <c r="E277" s="32" t="s">
        <v>47</v>
      </c>
      <c r="F277" s="32" t="s">
        <v>92</v>
      </c>
      <c r="G277" s="33"/>
      <c r="H277" s="33"/>
      <c r="I277" s="32"/>
      <c r="J277" s="33"/>
      <c r="K277" s="32"/>
      <c r="L277" s="33"/>
      <c r="M277" s="32"/>
      <c r="N277" s="33"/>
      <c r="O277" s="32"/>
      <c r="P277" s="32"/>
      <c r="Q277" s="32"/>
      <c r="R277" s="32"/>
      <c r="S277" s="31" t="s">
        <v>49</v>
      </c>
      <c r="T277" s="32"/>
      <c r="U277" s="32" t="s">
        <v>50</v>
      </c>
      <c r="V277" s="35" t="str">
        <f aca="false">IF(AND($E277=サマリー!$B$6,$I277&lt;&gt;""),H277,"")</f>
        <v/>
      </c>
      <c r="W277" s="35" t="str">
        <f aca="false">IF(AND($S277=サマリー!$B$8,$I277&lt;&gt;""),H277,"")</f>
        <v/>
      </c>
      <c r="X277" s="35" t="str">
        <f aca="false">IF(AND($E277=サマリー!$B$6,$K277&lt;&gt;""),J277,"")</f>
        <v/>
      </c>
      <c r="Y277" s="35" t="str">
        <f aca="false">IF(AND($S277=サマリー!$B$8,$K277&lt;&gt;""),J277,"")</f>
        <v/>
      </c>
      <c r="Z277" s="35" t="str">
        <f aca="false">IF(AND($E277=サマリー!$B$6,$O277&lt;&gt;""),N277,"")</f>
        <v/>
      </c>
      <c r="AA277" s="35" t="str">
        <f aca="false">IF(AND($S277=サマリー!$B$8,$O277&lt;&gt;""),N277,"")</f>
        <v/>
      </c>
    </row>
    <row r="278" customFormat="false" ht="15" hidden="false" customHeight="true" outlineLevel="0" collapsed="false">
      <c r="A278" s="31" t="s">
        <v>339</v>
      </c>
      <c r="B278" s="32" t="n">
        <v>227</v>
      </c>
      <c r="C278" s="32" t="s">
        <v>346</v>
      </c>
      <c r="D278" s="32" t="n">
        <v>56</v>
      </c>
      <c r="E278" s="32" t="s">
        <v>47</v>
      </c>
      <c r="F278" s="32" t="s">
        <v>48</v>
      </c>
      <c r="G278" s="33"/>
      <c r="H278" s="33"/>
      <c r="I278" s="32"/>
      <c r="J278" s="33"/>
      <c r="K278" s="32"/>
      <c r="L278" s="33"/>
      <c r="M278" s="32"/>
      <c r="N278" s="33"/>
      <c r="O278" s="32"/>
      <c r="P278" s="32"/>
      <c r="Q278" s="32"/>
      <c r="R278" s="32"/>
      <c r="S278" s="31" t="s">
        <v>53</v>
      </c>
      <c r="T278" s="32"/>
      <c r="U278" s="32" t="s">
        <v>50</v>
      </c>
      <c r="V278" s="35" t="str">
        <f aca="false">IF(AND($E278=サマリー!$B$6,$I278&lt;&gt;""),H278,"")</f>
        <v/>
      </c>
      <c r="W278" s="35" t="str">
        <f aca="false">IF(AND($S278=サマリー!$B$8,$I278&lt;&gt;""),H278,"")</f>
        <v/>
      </c>
      <c r="X278" s="35" t="str">
        <f aca="false">IF(AND($E278=サマリー!$B$6,$K278&lt;&gt;""),J278,"")</f>
        <v/>
      </c>
      <c r="Y278" s="35" t="str">
        <f aca="false">IF(AND($S278=サマリー!$B$8,$K278&lt;&gt;""),J278,"")</f>
        <v/>
      </c>
      <c r="Z278" s="35" t="str">
        <f aca="false">IF(AND($E278=サマリー!$B$6,$O278&lt;&gt;""),N278,"")</f>
        <v/>
      </c>
      <c r="AA278" s="35" t="str">
        <f aca="false">IF(AND($S278=サマリー!$B$8,$O278&lt;&gt;""),N278,"")</f>
        <v/>
      </c>
    </row>
    <row r="279" customFormat="false" ht="15" hidden="false" customHeight="true" outlineLevel="0" collapsed="false">
      <c r="A279" s="31" t="s">
        <v>339</v>
      </c>
      <c r="B279" s="32" t="n">
        <v>250</v>
      </c>
      <c r="C279" s="32" t="s">
        <v>347</v>
      </c>
      <c r="D279" s="32" t="n">
        <v>31</v>
      </c>
      <c r="E279" s="32" t="s">
        <v>47</v>
      </c>
      <c r="F279" s="32" t="s">
        <v>69</v>
      </c>
      <c r="G279" s="33"/>
      <c r="H279" s="33"/>
      <c r="I279" s="32"/>
      <c r="J279" s="33"/>
      <c r="K279" s="32"/>
      <c r="L279" s="33"/>
      <c r="M279" s="32"/>
      <c r="N279" s="33"/>
      <c r="O279" s="32"/>
      <c r="P279" s="32"/>
      <c r="Q279" s="32"/>
      <c r="R279" s="32"/>
      <c r="S279" s="31" t="s">
        <v>49</v>
      </c>
      <c r="T279" s="32"/>
      <c r="U279" s="32" t="s">
        <v>50</v>
      </c>
      <c r="V279" s="35" t="str">
        <f aca="false">IF(AND($E279=サマリー!$B$6,$I279&lt;&gt;""),H279,"")</f>
        <v/>
      </c>
      <c r="W279" s="35" t="str">
        <f aca="false">IF(AND($S279=サマリー!$B$8,$I279&lt;&gt;""),H279,"")</f>
        <v/>
      </c>
      <c r="X279" s="35" t="str">
        <f aca="false">IF(AND($E279=サマリー!$B$6,$K279&lt;&gt;""),J279,"")</f>
        <v/>
      </c>
      <c r="Y279" s="35" t="str">
        <f aca="false">IF(AND($S279=サマリー!$B$8,$K279&lt;&gt;""),J279,"")</f>
        <v/>
      </c>
      <c r="Z279" s="35" t="str">
        <f aca="false">IF(AND($E279=サマリー!$B$6,$O279&lt;&gt;""),N279,"")</f>
        <v/>
      </c>
      <c r="AA279" s="35" t="str">
        <f aca="false">IF(AND($S279=サマリー!$B$8,$O279&lt;&gt;""),N279,"")</f>
        <v/>
      </c>
    </row>
    <row r="280" customFormat="false" ht="15" hidden="false" customHeight="true" outlineLevel="0" collapsed="false">
      <c r="A280" s="31" t="s">
        <v>339</v>
      </c>
      <c r="B280" s="32" t="n">
        <v>304</v>
      </c>
      <c r="C280" s="32" t="s">
        <v>348</v>
      </c>
      <c r="D280" s="32" t="n">
        <v>51</v>
      </c>
      <c r="E280" s="32" t="s">
        <v>47</v>
      </c>
      <c r="F280" s="32" t="s">
        <v>69</v>
      </c>
      <c r="G280" s="33"/>
      <c r="H280" s="33"/>
      <c r="I280" s="32"/>
      <c r="J280" s="33"/>
      <c r="K280" s="32"/>
      <c r="L280" s="33"/>
      <c r="M280" s="32"/>
      <c r="N280" s="33"/>
      <c r="O280" s="32"/>
      <c r="P280" s="32"/>
      <c r="Q280" s="32"/>
      <c r="R280" s="32"/>
      <c r="S280" s="31" t="s">
        <v>53</v>
      </c>
      <c r="T280" s="32"/>
      <c r="U280" s="32" t="s">
        <v>50</v>
      </c>
      <c r="V280" s="35" t="str">
        <f aca="false">IF(AND($E280=サマリー!$B$6,$I280&lt;&gt;""),H280,"")</f>
        <v/>
      </c>
      <c r="W280" s="35" t="str">
        <f aca="false">IF(AND($S280=サマリー!$B$8,$I280&lt;&gt;""),H280,"")</f>
        <v/>
      </c>
      <c r="X280" s="35" t="str">
        <f aca="false">IF(AND($E280=サマリー!$B$6,$K280&lt;&gt;""),J280,"")</f>
        <v/>
      </c>
      <c r="Y280" s="35" t="str">
        <f aca="false">IF(AND($S280=サマリー!$B$8,$K280&lt;&gt;""),J280,"")</f>
        <v/>
      </c>
      <c r="Z280" s="35" t="str">
        <f aca="false">IF(AND($E280=サマリー!$B$6,$O280&lt;&gt;""),N280,"")</f>
        <v/>
      </c>
      <c r="AA280" s="35" t="str">
        <f aca="false">IF(AND($S280=サマリー!$B$8,$O280&lt;&gt;""),N280,"")</f>
        <v/>
      </c>
    </row>
    <row r="281" customFormat="false" ht="15" hidden="false" customHeight="true" outlineLevel="0" collapsed="false">
      <c r="A281" s="31" t="s">
        <v>339</v>
      </c>
      <c r="B281" s="32" t="n">
        <v>309</v>
      </c>
      <c r="C281" s="32" t="s">
        <v>349</v>
      </c>
      <c r="D281" s="32" t="n">
        <v>62</v>
      </c>
      <c r="E281" s="32" t="s">
        <v>47</v>
      </c>
      <c r="F281" s="32" t="s">
        <v>48</v>
      </c>
      <c r="G281" s="33"/>
      <c r="H281" s="33"/>
      <c r="I281" s="32"/>
      <c r="J281" s="33"/>
      <c r="K281" s="32"/>
      <c r="L281" s="33"/>
      <c r="M281" s="32"/>
      <c r="N281" s="33"/>
      <c r="O281" s="32"/>
      <c r="P281" s="32"/>
      <c r="Q281" s="32"/>
      <c r="R281" s="32"/>
      <c r="S281" s="31" t="s">
        <v>53</v>
      </c>
      <c r="T281" s="32"/>
      <c r="U281" s="32" t="s">
        <v>50</v>
      </c>
      <c r="V281" s="35" t="str">
        <f aca="false">IF(AND($E281=サマリー!$B$6,$I281&lt;&gt;""),H281,"")</f>
        <v/>
      </c>
      <c r="W281" s="35" t="str">
        <f aca="false">IF(AND($S281=サマリー!$B$8,$I281&lt;&gt;""),H281,"")</f>
        <v/>
      </c>
      <c r="X281" s="35" t="str">
        <f aca="false">IF(AND($E281=サマリー!$B$6,$K281&lt;&gt;""),J281,"")</f>
        <v/>
      </c>
      <c r="Y281" s="35" t="str">
        <f aca="false">IF(AND($S281=サマリー!$B$8,$K281&lt;&gt;""),J281,"")</f>
        <v/>
      </c>
      <c r="Z281" s="35" t="str">
        <f aca="false">IF(AND($E281=サマリー!$B$6,$O281&lt;&gt;""),N281,"")</f>
        <v/>
      </c>
      <c r="AA281" s="35" t="str">
        <f aca="false">IF(AND($S281=サマリー!$B$8,$O281&lt;&gt;""),N281,"")</f>
        <v/>
      </c>
    </row>
    <row r="282" customFormat="false" ht="15" hidden="false" customHeight="true" outlineLevel="0" collapsed="false">
      <c r="A282" s="31" t="s">
        <v>339</v>
      </c>
      <c r="B282" s="32" t="n">
        <v>310</v>
      </c>
      <c r="C282" s="32" t="s">
        <v>350</v>
      </c>
      <c r="D282" s="32" t="n">
        <v>65</v>
      </c>
      <c r="E282" s="32" t="s">
        <v>47</v>
      </c>
      <c r="F282" s="32" t="s">
        <v>48</v>
      </c>
      <c r="G282" s="33"/>
      <c r="H282" s="33"/>
      <c r="I282" s="32"/>
      <c r="J282" s="33"/>
      <c r="K282" s="32"/>
      <c r="L282" s="33"/>
      <c r="M282" s="32"/>
      <c r="N282" s="33"/>
      <c r="O282" s="32"/>
      <c r="P282" s="32"/>
      <c r="Q282" s="32"/>
      <c r="R282" s="32"/>
      <c r="S282" s="31" t="s">
        <v>53</v>
      </c>
      <c r="T282" s="32"/>
      <c r="U282" s="32" t="s">
        <v>50</v>
      </c>
      <c r="V282" s="35" t="str">
        <f aca="false">IF(AND($E282=サマリー!$B$6,$I282&lt;&gt;""),H282,"")</f>
        <v/>
      </c>
      <c r="W282" s="35" t="str">
        <f aca="false">IF(AND($S282=サマリー!$B$8,$I282&lt;&gt;""),H282,"")</f>
        <v/>
      </c>
      <c r="X282" s="35" t="str">
        <f aca="false">IF(AND($E282=サマリー!$B$6,$K282&lt;&gt;""),J282,"")</f>
        <v/>
      </c>
      <c r="Y282" s="35" t="str">
        <f aca="false">IF(AND($S282=サマリー!$B$8,$K282&lt;&gt;""),J282,"")</f>
        <v/>
      </c>
      <c r="Z282" s="35" t="str">
        <f aca="false">IF(AND($E282=サマリー!$B$6,$O282&lt;&gt;""),N282,"")</f>
        <v/>
      </c>
      <c r="AA282" s="35" t="str">
        <f aca="false">IF(AND($S282=サマリー!$B$8,$O282&lt;&gt;""),N282,"")</f>
        <v/>
      </c>
    </row>
    <row r="283" customFormat="false" ht="15" hidden="false" customHeight="true" outlineLevel="0" collapsed="false">
      <c r="A283" s="31" t="s">
        <v>339</v>
      </c>
      <c r="B283" s="32" t="n">
        <v>313</v>
      </c>
      <c r="C283" s="32" t="s">
        <v>351</v>
      </c>
      <c r="D283" s="32" t="n">
        <v>60</v>
      </c>
      <c r="E283" s="32" t="s">
        <v>47</v>
      </c>
      <c r="F283" s="32" t="s">
        <v>48</v>
      </c>
      <c r="G283" s="33"/>
      <c r="H283" s="33"/>
      <c r="I283" s="32"/>
      <c r="J283" s="33"/>
      <c r="K283" s="32"/>
      <c r="L283" s="33"/>
      <c r="M283" s="32"/>
      <c r="N283" s="33"/>
      <c r="O283" s="32"/>
      <c r="P283" s="32"/>
      <c r="Q283" s="32"/>
      <c r="R283" s="32"/>
      <c r="S283" s="31" t="s">
        <v>53</v>
      </c>
      <c r="T283" s="32"/>
      <c r="U283" s="32" t="s">
        <v>50</v>
      </c>
      <c r="V283" s="35" t="str">
        <f aca="false">IF(AND($E283=サマリー!$B$6,$I283&lt;&gt;""),H283,"")</f>
        <v/>
      </c>
      <c r="W283" s="35" t="str">
        <f aca="false">IF(AND($S283=サマリー!$B$8,$I283&lt;&gt;""),H283,"")</f>
        <v/>
      </c>
      <c r="X283" s="35" t="str">
        <f aca="false">IF(AND($E283=サマリー!$B$6,$K283&lt;&gt;""),J283,"")</f>
        <v/>
      </c>
      <c r="Y283" s="35" t="str">
        <f aca="false">IF(AND($S283=サマリー!$B$8,$K283&lt;&gt;""),J283,"")</f>
        <v/>
      </c>
      <c r="Z283" s="35" t="str">
        <f aca="false">IF(AND($E283=サマリー!$B$6,$O283&lt;&gt;""),N283,"")</f>
        <v/>
      </c>
      <c r="AA283" s="35" t="str">
        <f aca="false">IF(AND($S283=サマリー!$B$8,$O283&lt;&gt;""),N283,"")</f>
        <v/>
      </c>
    </row>
    <row r="284" customFormat="false" ht="15" hidden="false" customHeight="true" outlineLevel="0" collapsed="false">
      <c r="A284" s="31" t="s">
        <v>339</v>
      </c>
      <c r="B284" s="32" t="n">
        <v>318</v>
      </c>
      <c r="C284" s="32" t="s">
        <v>352</v>
      </c>
      <c r="D284" s="32" t="n">
        <v>27</v>
      </c>
      <c r="E284" s="32" t="s">
        <v>57</v>
      </c>
      <c r="F284" s="32" t="s">
        <v>48</v>
      </c>
      <c r="G284" s="33"/>
      <c r="H284" s="33"/>
      <c r="I284" s="32"/>
      <c r="J284" s="33"/>
      <c r="K284" s="32"/>
      <c r="L284" s="33"/>
      <c r="M284" s="32"/>
      <c r="N284" s="33"/>
      <c r="O284" s="32"/>
      <c r="P284" s="32"/>
      <c r="Q284" s="32"/>
      <c r="R284" s="32"/>
      <c r="S284" s="31" t="s">
        <v>75</v>
      </c>
      <c r="T284" s="32"/>
      <c r="U284" s="32" t="s">
        <v>50</v>
      </c>
      <c r="V284" s="35" t="str">
        <f aca="false">IF(AND($E284=サマリー!$B$6,$I284&lt;&gt;""),H284,"")</f>
        <v/>
      </c>
      <c r="W284" s="35" t="str">
        <f aca="false">IF(AND($S284=サマリー!$B$8,$I284&lt;&gt;""),H284,"")</f>
        <v/>
      </c>
      <c r="X284" s="35" t="str">
        <f aca="false">IF(AND($E284=サマリー!$B$6,$K284&lt;&gt;""),J284,"")</f>
        <v/>
      </c>
      <c r="Y284" s="35" t="str">
        <f aca="false">IF(AND($S284=サマリー!$B$8,$K284&lt;&gt;""),J284,"")</f>
        <v/>
      </c>
      <c r="Z284" s="35" t="str">
        <f aca="false">IF(AND($E284=サマリー!$B$6,$O284&lt;&gt;""),N284,"")</f>
        <v/>
      </c>
      <c r="AA284" s="35" t="str">
        <f aca="false">IF(AND($S284=サマリー!$B$8,$O284&lt;&gt;""),N284,"")</f>
        <v/>
      </c>
    </row>
    <row r="285" customFormat="false" ht="15" hidden="false" customHeight="true" outlineLevel="0" collapsed="false">
      <c r="A285" s="31" t="s">
        <v>339</v>
      </c>
      <c r="B285" s="32" t="n">
        <v>331</v>
      </c>
      <c r="C285" s="32" t="s">
        <v>353</v>
      </c>
      <c r="D285" s="32" t="n">
        <v>53</v>
      </c>
      <c r="E285" s="32" t="s">
        <v>47</v>
      </c>
      <c r="F285" s="32" t="s">
        <v>92</v>
      </c>
      <c r="G285" s="33"/>
      <c r="H285" s="33"/>
      <c r="I285" s="32"/>
      <c r="J285" s="33"/>
      <c r="K285" s="32"/>
      <c r="L285" s="33"/>
      <c r="M285" s="32"/>
      <c r="N285" s="33"/>
      <c r="O285" s="32"/>
      <c r="P285" s="32"/>
      <c r="Q285" s="32"/>
      <c r="R285" s="32"/>
      <c r="S285" s="31" t="s">
        <v>53</v>
      </c>
      <c r="T285" s="32"/>
      <c r="U285" s="32" t="s">
        <v>50</v>
      </c>
      <c r="V285" s="35" t="str">
        <f aca="false">IF(AND($E285=サマリー!$B$6,$I285&lt;&gt;""),H285,"")</f>
        <v/>
      </c>
      <c r="W285" s="35" t="str">
        <f aca="false">IF(AND($S285=サマリー!$B$8,$I285&lt;&gt;""),H285,"")</f>
        <v/>
      </c>
      <c r="X285" s="35" t="str">
        <f aca="false">IF(AND($E285=サマリー!$B$6,$K285&lt;&gt;""),J285,"")</f>
        <v/>
      </c>
      <c r="Y285" s="35" t="str">
        <f aca="false">IF(AND($S285=サマリー!$B$8,$K285&lt;&gt;""),J285,"")</f>
        <v/>
      </c>
      <c r="Z285" s="35" t="str">
        <f aca="false">IF(AND($E285=サマリー!$B$6,$O285&lt;&gt;""),N285,"")</f>
        <v/>
      </c>
      <c r="AA285" s="35" t="str">
        <f aca="false">IF(AND($S285=サマリー!$B$8,$O285&lt;&gt;""),N285,"")</f>
        <v/>
      </c>
    </row>
    <row r="286" customFormat="false" ht="15" hidden="false" customHeight="true" outlineLevel="0" collapsed="false">
      <c r="A286" s="31" t="s">
        <v>339</v>
      </c>
      <c r="B286" s="32" t="n">
        <v>341</v>
      </c>
      <c r="C286" s="32" t="s">
        <v>354</v>
      </c>
      <c r="D286" s="32" t="n">
        <v>52</v>
      </c>
      <c r="E286" s="32" t="s">
        <v>47</v>
      </c>
      <c r="F286" s="32" t="s">
        <v>48</v>
      </c>
      <c r="G286" s="33"/>
      <c r="H286" s="33"/>
      <c r="I286" s="32"/>
      <c r="J286" s="33"/>
      <c r="K286" s="32"/>
      <c r="L286" s="33"/>
      <c r="M286" s="32"/>
      <c r="N286" s="33"/>
      <c r="O286" s="32"/>
      <c r="P286" s="32"/>
      <c r="Q286" s="32"/>
      <c r="R286" s="32"/>
      <c r="S286" s="31" t="s">
        <v>53</v>
      </c>
      <c r="T286" s="32"/>
      <c r="U286" s="32" t="s">
        <v>50</v>
      </c>
      <c r="V286" s="35" t="str">
        <f aca="false">IF(AND($E286=サマリー!$B$6,$I286&lt;&gt;""),H286,"")</f>
        <v/>
      </c>
      <c r="W286" s="35" t="str">
        <f aca="false">IF(AND($S286=サマリー!$B$8,$I286&lt;&gt;""),H286,"")</f>
        <v/>
      </c>
      <c r="X286" s="35" t="str">
        <f aca="false">IF(AND($E286=サマリー!$B$6,$K286&lt;&gt;""),J286,"")</f>
        <v/>
      </c>
      <c r="Y286" s="35" t="str">
        <f aca="false">IF(AND($S286=サマリー!$B$8,$K286&lt;&gt;""),J286,"")</f>
        <v/>
      </c>
      <c r="Z286" s="35" t="str">
        <f aca="false">IF(AND($E286=サマリー!$B$6,$O286&lt;&gt;""),N286,"")</f>
        <v/>
      </c>
      <c r="AA286" s="35" t="str">
        <f aca="false">IF(AND($S286=サマリー!$B$8,$O286&lt;&gt;""),N286,"")</f>
        <v/>
      </c>
    </row>
    <row r="287" customFormat="false" ht="15" hidden="false" customHeight="true" outlineLevel="0" collapsed="false">
      <c r="A287" s="31" t="s">
        <v>339</v>
      </c>
      <c r="B287" s="32" t="n">
        <v>409</v>
      </c>
      <c r="C287" s="32" t="s">
        <v>355</v>
      </c>
      <c r="D287" s="32" t="n">
        <v>51</v>
      </c>
      <c r="E287" s="32" t="s">
        <v>47</v>
      </c>
      <c r="F287" s="32" t="s">
        <v>48</v>
      </c>
      <c r="G287" s="33"/>
      <c r="H287" s="33"/>
      <c r="I287" s="32"/>
      <c r="J287" s="33"/>
      <c r="K287" s="32"/>
      <c r="L287" s="33"/>
      <c r="M287" s="32"/>
      <c r="N287" s="33"/>
      <c r="O287" s="32"/>
      <c r="P287" s="32"/>
      <c r="Q287" s="32"/>
      <c r="R287" s="32"/>
      <c r="S287" s="31" t="s">
        <v>53</v>
      </c>
      <c r="T287" s="32"/>
      <c r="U287" s="32" t="s">
        <v>50</v>
      </c>
      <c r="V287" s="35" t="str">
        <f aca="false">IF(AND($E287=サマリー!$B$6,$I287&lt;&gt;""),H287,"")</f>
        <v/>
      </c>
      <c r="W287" s="35" t="str">
        <f aca="false">IF(AND($S287=サマリー!$B$8,$I287&lt;&gt;""),H287,"")</f>
        <v/>
      </c>
      <c r="X287" s="35" t="str">
        <f aca="false">IF(AND($E287=サマリー!$B$6,$K287&lt;&gt;""),J287,"")</f>
        <v/>
      </c>
      <c r="Y287" s="35" t="str">
        <f aca="false">IF(AND($S287=サマリー!$B$8,$K287&lt;&gt;""),J287,"")</f>
        <v/>
      </c>
      <c r="Z287" s="35" t="str">
        <f aca="false">IF(AND($E287=サマリー!$B$6,$O287&lt;&gt;""),N287,"")</f>
        <v/>
      </c>
      <c r="AA287" s="35" t="str">
        <f aca="false">IF(AND($S287=サマリー!$B$8,$O287&lt;&gt;""),N287,"")</f>
        <v/>
      </c>
    </row>
    <row r="288" customFormat="false" ht="15" hidden="false" customHeight="true" outlineLevel="0" collapsed="false">
      <c r="A288" s="31" t="s">
        <v>339</v>
      </c>
      <c r="B288" s="32" t="n">
        <v>432</v>
      </c>
      <c r="C288" s="32" t="s">
        <v>356</v>
      </c>
      <c r="D288" s="32" t="n">
        <v>43</v>
      </c>
      <c r="E288" s="32" t="s">
        <v>47</v>
      </c>
      <c r="F288" s="32" t="s">
        <v>48</v>
      </c>
      <c r="G288" s="33"/>
      <c r="H288" s="33"/>
      <c r="I288" s="32"/>
      <c r="J288" s="33"/>
      <c r="K288" s="32"/>
      <c r="L288" s="33"/>
      <c r="M288" s="32"/>
      <c r="N288" s="33"/>
      <c r="O288" s="32"/>
      <c r="P288" s="32"/>
      <c r="Q288" s="32"/>
      <c r="R288" s="32"/>
      <c r="S288" s="31" t="s">
        <v>49</v>
      </c>
      <c r="T288" s="32"/>
      <c r="U288" s="32" t="s">
        <v>50</v>
      </c>
      <c r="V288" s="35" t="str">
        <f aca="false">IF(AND($E288=サマリー!$B$6,$I288&lt;&gt;""),H288,"")</f>
        <v/>
      </c>
      <c r="W288" s="35" t="str">
        <f aca="false">IF(AND($S288=サマリー!$B$8,$I288&lt;&gt;""),H288,"")</f>
        <v/>
      </c>
      <c r="X288" s="35" t="str">
        <f aca="false">IF(AND($E288=サマリー!$B$6,$K288&lt;&gt;""),J288,"")</f>
        <v/>
      </c>
      <c r="Y288" s="35" t="str">
        <f aca="false">IF(AND($S288=サマリー!$B$8,$K288&lt;&gt;""),J288,"")</f>
        <v/>
      </c>
      <c r="Z288" s="35" t="str">
        <f aca="false">IF(AND($E288=サマリー!$B$6,$O288&lt;&gt;""),N288,"")</f>
        <v/>
      </c>
      <c r="AA288" s="35" t="str">
        <f aca="false">IF(AND($S288=サマリー!$B$8,$O288&lt;&gt;""),N288,"")</f>
        <v/>
      </c>
    </row>
    <row r="289" customFormat="false" ht="15" hidden="false" customHeight="true" outlineLevel="0" collapsed="false">
      <c r="A289" s="31" t="s">
        <v>339</v>
      </c>
      <c r="B289" s="32" t="n">
        <v>447</v>
      </c>
      <c r="C289" s="32" t="s">
        <v>357</v>
      </c>
      <c r="D289" s="32" t="n">
        <v>67</v>
      </c>
      <c r="E289" s="32" t="s">
        <v>47</v>
      </c>
      <c r="F289" s="32" t="s">
        <v>69</v>
      </c>
      <c r="G289" s="33"/>
      <c r="H289" s="33"/>
      <c r="I289" s="32"/>
      <c r="J289" s="33"/>
      <c r="K289" s="32"/>
      <c r="L289" s="33"/>
      <c r="M289" s="32"/>
      <c r="N289" s="33"/>
      <c r="O289" s="32"/>
      <c r="P289" s="32"/>
      <c r="Q289" s="32"/>
      <c r="R289" s="32"/>
      <c r="S289" s="31" t="s">
        <v>53</v>
      </c>
      <c r="T289" s="32"/>
      <c r="U289" s="32" t="s">
        <v>50</v>
      </c>
      <c r="V289" s="35" t="str">
        <f aca="false">IF(AND($E289=サマリー!$B$6,$I289&lt;&gt;""),H289,"")</f>
        <v/>
      </c>
      <c r="W289" s="35" t="str">
        <f aca="false">IF(AND($S289=サマリー!$B$8,$I289&lt;&gt;""),H289,"")</f>
        <v/>
      </c>
      <c r="X289" s="35" t="str">
        <f aca="false">IF(AND($E289=サマリー!$B$6,$K289&lt;&gt;""),J289,"")</f>
        <v/>
      </c>
      <c r="Y289" s="35" t="str">
        <f aca="false">IF(AND($S289=サマリー!$B$8,$K289&lt;&gt;""),J289,"")</f>
        <v/>
      </c>
      <c r="Z289" s="35" t="str">
        <f aca="false">IF(AND($E289=サマリー!$B$6,$O289&lt;&gt;""),N289,"")</f>
        <v/>
      </c>
      <c r="AA289" s="35" t="str">
        <f aca="false">IF(AND($S289=サマリー!$B$8,$O289&lt;&gt;""),N289,"")</f>
        <v/>
      </c>
    </row>
    <row r="290" customFormat="false" ht="15" hidden="false" customHeight="true" outlineLevel="0" collapsed="false">
      <c r="A290" s="31" t="s">
        <v>339</v>
      </c>
      <c r="B290" s="32" t="n">
        <v>505</v>
      </c>
      <c r="C290" s="32" t="s">
        <v>358</v>
      </c>
      <c r="D290" s="32" t="n">
        <v>70</v>
      </c>
      <c r="E290" s="32" t="s">
        <v>47</v>
      </c>
      <c r="F290" s="32" t="s">
        <v>48</v>
      </c>
      <c r="G290" s="33"/>
      <c r="H290" s="33"/>
      <c r="I290" s="32"/>
      <c r="J290" s="33"/>
      <c r="K290" s="32"/>
      <c r="L290" s="33"/>
      <c r="M290" s="32"/>
      <c r="N290" s="33"/>
      <c r="O290" s="32"/>
      <c r="P290" s="32"/>
      <c r="Q290" s="32"/>
      <c r="R290" s="32"/>
      <c r="S290" s="31" t="s">
        <v>53</v>
      </c>
      <c r="T290" s="32"/>
      <c r="U290" s="31" t="s">
        <v>67</v>
      </c>
      <c r="V290" s="35" t="str">
        <f aca="false">IF(AND($E290=サマリー!$B$6,$I290&lt;&gt;""),H290,"")</f>
        <v/>
      </c>
      <c r="W290" s="35" t="str">
        <f aca="false">IF(AND($S290=サマリー!$B$8,$I290&lt;&gt;""),H290,"")</f>
        <v/>
      </c>
      <c r="X290" s="35" t="str">
        <f aca="false">IF(AND($E290=サマリー!$B$6,$K290&lt;&gt;""),J290,"")</f>
        <v/>
      </c>
      <c r="Y290" s="35" t="str">
        <f aca="false">IF(AND($S290=サマリー!$B$8,$K290&lt;&gt;""),J290,"")</f>
        <v/>
      </c>
      <c r="Z290" s="35" t="str">
        <f aca="false">IF(AND($E290=サマリー!$B$6,$O290&lt;&gt;""),N290,"")</f>
        <v/>
      </c>
      <c r="AA290" s="35" t="str">
        <f aca="false">IF(AND($S290=サマリー!$B$8,$O290&lt;&gt;""),N290,"")</f>
        <v/>
      </c>
    </row>
    <row r="291" customFormat="false" ht="15" hidden="false" customHeight="true" outlineLevel="0" collapsed="false">
      <c r="A291" s="31" t="s">
        <v>339</v>
      </c>
      <c r="B291" s="32" t="n">
        <v>514</v>
      </c>
      <c r="C291" s="32" t="s">
        <v>359</v>
      </c>
      <c r="D291" s="32" t="n">
        <v>47</v>
      </c>
      <c r="E291" s="32" t="s">
        <v>47</v>
      </c>
      <c r="F291" s="32" t="s">
        <v>48</v>
      </c>
      <c r="G291" s="33"/>
      <c r="H291" s="33"/>
      <c r="I291" s="32"/>
      <c r="J291" s="33"/>
      <c r="K291" s="32"/>
      <c r="L291" s="33"/>
      <c r="M291" s="32"/>
      <c r="N291" s="33"/>
      <c r="O291" s="32"/>
      <c r="P291" s="32"/>
      <c r="Q291" s="32"/>
      <c r="R291" s="32"/>
      <c r="S291" s="31" t="s">
        <v>49</v>
      </c>
      <c r="T291" s="32"/>
      <c r="U291" s="31" t="s">
        <v>67</v>
      </c>
      <c r="V291" s="35" t="str">
        <f aca="false">IF(AND($E291=サマリー!$B$6,$I291&lt;&gt;""),H291,"")</f>
        <v/>
      </c>
      <c r="W291" s="35" t="str">
        <f aca="false">IF(AND($S291=サマリー!$B$8,$I291&lt;&gt;""),H291,"")</f>
        <v/>
      </c>
      <c r="X291" s="35" t="str">
        <f aca="false">IF(AND($E291=サマリー!$B$6,$K291&lt;&gt;""),J291,"")</f>
        <v/>
      </c>
      <c r="Y291" s="35" t="str">
        <f aca="false">IF(AND($S291=サマリー!$B$8,$K291&lt;&gt;""),J291,"")</f>
        <v/>
      </c>
      <c r="Z291" s="35" t="str">
        <f aca="false">IF(AND($E291=サマリー!$B$6,$O291&lt;&gt;""),N291,"")</f>
        <v/>
      </c>
      <c r="AA291" s="35" t="str">
        <f aca="false">IF(AND($S291=サマリー!$B$8,$O291&lt;&gt;""),N291,"")</f>
        <v/>
      </c>
    </row>
    <row r="292" customFormat="false" ht="15" hidden="false" customHeight="true" outlineLevel="0" collapsed="false">
      <c r="A292" s="31" t="s">
        <v>339</v>
      </c>
      <c r="B292" s="32" t="n">
        <v>515</v>
      </c>
      <c r="C292" s="32" t="s">
        <v>360</v>
      </c>
      <c r="D292" s="32" t="n">
        <v>49</v>
      </c>
      <c r="E292" s="32" t="s">
        <v>47</v>
      </c>
      <c r="F292" s="32" t="s">
        <v>48</v>
      </c>
      <c r="G292" s="33"/>
      <c r="H292" s="33"/>
      <c r="I292" s="32"/>
      <c r="J292" s="33"/>
      <c r="K292" s="32"/>
      <c r="L292" s="33"/>
      <c r="M292" s="32"/>
      <c r="N292" s="33"/>
      <c r="O292" s="32"/>
      <c r="P292" s="32"/>
      <c r="Q292" s="32"/>
      <c r="R292" s="32"/>
      <c r="S292" s="31" t="s">
        <v>49</v>
      </c>
      <c r="T292" s="32"/>
      <c r="U292" s="31" t="s">
        <v>67</v>
      </c>
      <c r="V292" s="35" t="str">
        <f aca="false">IF(AND($E292=サマリー!$B$6,$I292&lt;&gt;""),H292,"")</f>
        <v/>
      </c>
      <c r="W292" s="35" t="str">
        <f aca="false">IF(AND($S292=サマリー!$B$8,$I292&lt;&gt;""),H292,"")</f>
        <v/>
      </c>
      <c r="X292" s="35" t="str">
        <f aca="false">IF(AND($E292=サマリー!$B$6,$K292&lt;&gt;""),J292,"")</f>
        <v/>
      </c>
      <c r="Y292" s="35" t="str">
        <f aca="false">IF(AND($S292=サマリー!$B$8,$K292&lt;&gt;""),J292,"")</f>
        <v/>
      </c>
      <c r="Z292" s="35" t="str">
        <f aca="false">IF(AND($E292=サマリー!$B$6,$O292&lt;&gt;""),N292,"")</f>
        <v/>
      </c>
      <c r="AA292" s="35" t="str">
        <f aca="false">IF(AND($S292=サマリー!$B$8,$O292&lt;&gt;""),N292,"")</f>
        <v/>
      </c>
    </row>
    <row r="293" customFormat="false" ht="15" hidden="false" customHeight="true" outlineLevel="0" collapsed="false">
      <c r="A293" s="31" t="s">
        <v>339</v>
      </c>
      <c r="B293" s="32" t="n">
        <v>538</v>
      </c>
      <c r="C293" s="32" t="s">
        <v>361</v>
      </c>
      <c r="D293" s="32" t="n">
        <v>19</v>
      </c>
      <c r="E293" s="32" t="s">
        <v>47</v>
      </c>
      <c r="F293" s="32" t="s">
        <v>48</v>
      </c>
      <c r="G293" s="33"/>
      <c r="H293" s="33"/>
      <c r="I293" s="32"/>
      <c r="J293" s="33"/>
      <c r="K293" s="32"/>
      <c r="L293" s="33"/>
      <c r="M293" s="32"/>
      <c r="N293" s="33"/>
      <c r="O293" s="32"/>
      <c r="P293" s="32"/>
      <c r="Q293" s="32"/>
      <c r="R293" s="32"/>
      <c r="S293" s="31" t="s">
        <v>72</v>
      </c>
      <c r="T293" s="32"/>
      <c r="U293" s="32" t="s">
        <v>88</v>
      </c>
      <c r="V293" s="35" t="str">
        <f aca="false">IF(AND($E293=サマリー!$B$6,$I293&lt;&gt;""),H293,"")</f>
        <v/>
      </c>
      <c r="W293" s="35" t="str">
        <f aca="false">IF(AND($S293=サマリー!$B$8,$I293&lt;&gt;""),H293,"")</f>
        <v/>
      </c>
      <c r="X293" s="35" t="str">
        <f aca="false">IF(AND($E293=サマリー!$B$6,$K293&lt;&gt;""),J293,"")</f>
        <v/>
      </c>
      <c r="Y293" s="35" t="str">
        <f aca="false">IF(AND($S293=サマリー!$B$8,$K293&lt;&gt;""),J293,"")</f>
        <v/>
      </c>
      <c r="Z293" s="35" t="str">
        <f aca="false">IF(AND($E293=サマリー!$B$6,$O293&lt;&gt;""),N293,"")</f>
        <v/>
      </c>
      <c r="AA293" s="35" t="str">
        <f aca="false">IF(AND($S293=サマリー!$B$8,$O293&lt;&gt;""),N293,"")</f>
        <v/>
      </c>
    </row>
    <row r="294" customFormat="false" ht="15" hidden="false" customHeight="true" outlineLevel="0" collapsed="false">
      <c r="A294" s="31" t="s">
        <v>339</v>
      </c>
      <c r="B294" s="32" t="n">
        <v>546</v>
      </c>
      <c r="C294" s="32" t="s">
        <v>362</v>
      </c>
      <c r="D294" s="32" t="n">
        <v>34</v>
      </c>
      <c r="E294" s="32" t="s">
        <v>57</v>
      </c>
      <c r="F294" s="32" t="s">
        <v>48</v>
      </c>
      <c r="G294" s="33"/>
      <c r="H294" s="33"/>
      <c r="I294" s="32"/>
      <c r="J294" s="33"/>
      <c r="K294" s="32"/>
      <c r="L294" s="33"/>
      <c r="M294" s="32"/>
      <c r="N294" s="33"/>
      <c r="O294" s="32"/>
      <c r="P294" s="32"/>
      <c r="Q294" s="32"/>
      <c r="R294" s="32"/>
      <c r="S294" s="31" t="s">
        <v>70</v>
      </c>
      <c r="T294" s="32"/>
      <c r="U294" s="32" t="s">
        <v>88</v>
      </c>
      <c r="V294" s="35" t="str">
        <f aca="false">IF(AND($E294=サマリー!$B$6,$I294&lt;&gt;""),H294,"")</f>
        <v/>
      </c>
      <c r="W294" s="35" t="str">
        <f aca="false">IF(AND($S294=サマリー!$B$8,$I294&lt;&gt;""),H294,"")</f>
        <v/>
      </c>
      <c r="X294" s="35" t="str">
        <f aca="false">IF(AND($E294=サマリー!$B$6,$K294&lt;&gt;""),J294,"")</f>
        <v/>
      </c>
      <c r="Y294" s="35" t="str">
        <f aca="false">IF(AND($S294=サマリー!$B$8,$K294&lt;&gt;""),J294,"")</f>
        <v/>
      </c>
      <c r="Z294" s="35" t="str">
        <f aca="false">IF(AND($E294=サマリー!$B$6,$O294&lt;&gt;""),N294,"")</f>
        <v/>
      </c>
      <c r="AA294" s="35" t="str">
        <f aca="false">IF(AND($S294=サマリー!$B$8,$O294&lt;&gt;""),N294,"")</f>
        <v/>
      </c>
    </row>
  </sheetData>
  <autoFilter ref="A1:U294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8"/>
    <col collapsed="false" customWidth="true" hidden="false" outlineLevel="0" max="3" min="3" style="1" width="12"/>
    <col collapsed="false" customWidth="true" hidden="false" outlineLevel="0" max="5" min="4" style="1" width="6"/>
    <col collapsed="false" customWidth="true" hidden="false" outlineLevel="0" max="6" min="6" style="1" width="10"/>
    <col collapsed="false" customWidth="true" hidden="false" outlineLevel="0" max="7" min="7" style="1" width="9"/>
    <col collapsed="false" customWidth="true" hidden="false" outlineLevel="0" max="8" min="8" style="1" width="10"/>
    <col collapsed="false" customWidth="true" hidden="false" outlineLevel="0" max="9" min="9" style="1" width="6"/>
    <col collapsed="false" customWidth="true" hidden="false" outlineLevel="0" max="10" min="10" style="1" width="10"/>
    <col collapsed="false" customWidth="true" hidden="false" outlineLevel="0" max="11" min="11" style="1" width="6"/>
    <col collapsed="false" customWidth="true" hidden="false" outlineLevel="0" max="12" min="12" style="1" width="9"/>
    <col collapsed="false" customWidth="true" hidden="false" outlineLevel="0" max="13" min="13" style="1" width="6"/>
    <col collapsed="false" customWidth="true" hidden="false" outlineLevel="0" max="16" min="14" style="1" width="8"/>
    <col collapsed="false" customWidth="true" hidden="false" outlineLevel="0" max="17" min="17" style="1" width="26"/>
  </cols>
  <sheetData>
    <row r="1" customFormat="false" ht="48" hidden="false" customHeight="true" outlineLevel="0" collapsed="false">
      <c r="A1" s="28" t="s">
        <v>38</v>
      </c>
      <c r="B1" s="28" t="s">
        <v>24</v>
      </c>
      <c r="C1" s="28" t="s">
        <v>2</v>
      </c>
      <c r="D1" s="28" t="s">
        <v>25</v>
      </c>
      <c r="E1" s="28" t="s">
        <v>3</v>
      </c>
      <c r="F1" s="28" t="s">
        <v>4</v>
      </c>
      <c r="G1" s="28" t="s">
        <v>26</v>
      </c>
      <c r="H1" s="28" t="s">
        <v>27</v>
      </c>
      <c r="I1" s="29" t="s">
        <v>28</v>
      </c>
      <c r="J1" s="28" t="s">
        <v>29</v>
      </c>
      <c r="K1" s="29" t="s">
        <v>30</v>
      </c>
      <c r="L1" s="28" t="s">
        <v>33</v>
      </c>
      <c r="M1" s="29" t="s">
        <v>34</v>
      </c>
      <c r="N1" s="28" t="s">
        <v>23</v>
      </c>
      <c r="O1" s="28" t="s">
        <v>36</v>
      </c>
      <c r="P1" s="28" t="s">
        <v>37</v>
      </c>
      <c r="Q1" s="28" t="s">
        <v>363</v>
      </c>
    </row>
    <row r="2" customFormat="false" ht="15" hidden="false" customHeight="true" outlineLevel="0" collapsed="false">
      <c r="A2" s="36" t="n">
        <v>1</v>
      </c>
      <c r="B2" s="36" t="n">
        <v>107</v>
      </c>
      <c r="C2" s="37" t="s">
        <v>71</v>
      </c>
      <c r="D2" s="37" t="n">
        <v>19</v>
      </c>
      <c r="E2" s="37" t="s">
        <v>47</v>
      </c>
      <c r="F2" s="37" t="s">
        <v>48</v>
      </c>
      <c r="G2" s="38" t="n">
        <v>0.0287615740740741</v>
      </c>
      <c r="H2" s="38" t="n">
        <v>0.00414351851851852</v>
      </c>
      <c r="I2" s="37" t="n">
        <v>5</v>
      </c>
      <c r="J2" s="38" t="n">
        <v>0.016087962962963</v>
      </c>
      <c r="K2" s="37" t="n">
        <v>19</v>
      </c>
      <c r="L2" s="38" t="n">
        <v>0.00853009259259259</v>
      </c>
      <c r="M2" s="37" t="n">
        <v>70</v>
      </c>
      <c r="N2" s="37" t="n">
        <v>16</v>
      </c>
      <c r="O2" s="37" t="n">
        <v>13</v>
      </c>
      <c r="P2" s="37"/>
      <c r="Q2" s="37"/>
    </row>
    <row r="3" customFormat="false" ht="15" hidden="false" customHeight="true" outlineLevel="0" collapsed="false">
      <c r="A3" s="37" t="n">
        <v>2</v>
      </c>
      <c r="B3" s="37" t="n">
        <v>260</v>
      </c>
      <c r="C3" s="37" t="s">
        <v>86</v>
      </c>
      <c r="D3" s="37" t="n">
        <v>22</v>
      </c>
      <c r="E3" s="37" t="s">
        <v>47</v>
      </c>
      <c r="F3" s="37" t="s">
        <v>48</v>
      </c>
      <c r="G3" s="38" t="n">
        <v>0.0301851851851852</v>
      </c>
      <c r="H3" s="38" t="n">
        <v>0.0059837962962963</v>
      </c>
      <c r="I3" s="37" t="n">
        <v>91</v>
      </c>
      <c r="J3" s="38" t="n">
        <v>0.0162962962962963</v>
      </c>
      <c r="K3" s="37" t="n">
        <v>25</v>
      </c>
      <c r="L3" s="38" t="n">
        <v>0.00790509259259259</v>
      </c>
      <c r="M3" s="37" t="n">
        <v>33</v>
      </c>
      <c r="N3" s="37" t="n">
        <v>29</v>
      </c>
      <c r="O3" s="37" t="n">
        <v>25</v>
      </c>
      <c r="P3" s="37"/>
      <c r="Q3" s="37"/>
    </row>
    <row r="4" customFormat="false" ht="15" hidden="false" customHeight="true" outlineLevel="0" collapsed="false">
      <c r="A4" s="37" t="n">
        <v>3</v>
      </c>
      <c r="B4" s="37" t="n">
        <v>154</v>
      </c>
      <c r="C4" s="37" t="s">
        <v>93</v>
      </c>
      <c r="D4" s="37" t="n">
        <v>24</v>
      </c>
      <c r="E4" s="37" t="s">
        <v>47</v>
      </c>
      <c r="F4" s="37" t="s">
        <v>48</v>
      </c>
      <c r="G4" s="38" t="n">
        <v>0.0304861111111111</v>
      </c>
      <c r="H4" s="38" t="n">
        <v>0.00456018518518519</v>
      </c>
      <c r="I4" s="37" t="n">
        <v>12</v>
      </c>
      <c r="J4" s="38" t="n">
        <v>0.0181481481481482</v>
      </c>
      <c r="K4" s="37" t="n">
        <v>72</v>
      </c>
      <c r="L4" s="38" t="n">
        <v>0.00777777777777778</v>
      </c>
      <c r="M4" s="37" t="n">
        <v>26</v>
      </c>
      <c r="N4" s="37" t="n">
        <v>34</v>
      </c>
      <c r="O4" s="37" t="n">
        <v>29</v>
      </c>
      <c r="P4" s="37"/>
      <c r="Q4" s="37"/>
    </row>
    <row r="5" customFormat="false" ht="15" hidden="false" customHeight="true" outlineLevel="0" collapsed="false">
      <c r="A5" s="32" t="n">
        <v>4</v>
      </c>
      <c r="B5" s="32" t="n">
        <v>533</v>
      </c>
      <c r="C5" s="32" t="s">
        <v>96</v>
      </c>
      <c r="D5" s="32" t="n">
        <v>21</v>
      </c>
      <c r="E5" s="32" t="s">
        <v>47</v>
      </c>
      <c r="F5" s="32" t="s">
        <v>48</v>
      </c>
      <c r="G5" s="33" t="n">
        <v>0.0305787037037037</v>
      </c>
      <c r="H5" s="33" t="n">
        <v>0.00518518518518519</v>
      </c>
      <c r="I5" s="32" t="n">
        <v>41</v>
      </c>
      <c r="J5" s="33" t="n">
        <v>0.0177662037037037</v>
      </c>
      <c r="K5" s="32" t="n">
        <v>59</v>
      </c>
      <c r="L5" s="33" t="n">
        <v>0.00762731481481482</v>
      </c>
      <c r="M5" s="32" t="n">
        <v>20</v>
      </c>
      <c r="N5" s="32" t="n">
        <v>37</v>
      </c>
      <c r="O5" s="32" t="n">
        <v>32</v>
      </c>
      <c r="P5" s="32"/>
      <c r="Q5" s="32"/>
    </row>
    <row r="6" customFormat="false" ht="15" hidden="false" customHeight="true" outlineLevel="0" collapsed="false">
      <c r="A6" s="32" t="n">
        <v>5</v>
      </c>
      <c r="B6" s="32" t="n">
        <v>314</v>
      </c>
      <c r="C6" s="32" t="s">
        <v>106</v>
      </c>
      <c r="D6" s="32" t="n">
        <v>25</v>
      </c>
      <c r="E6" s="32" t="s">
        <v>47</v>
      </c>
      <c r="F6" s="32" t="s">
        <v>48</v>
      </c>
      <c r="G6" s="33" t="n">
        <v>0.0318402777777778</v>
      </c>
      <c r="H6" s="33" t="n">
        <v>0.00645833333333333</v>
      </c>
      <c r="I6" s="32" t="n">
        <v>144</v>
      </c>
      <c r="J6" s="33" t="n">
        <v>0.0170717592592593</v>
      </c>
      <c r="K6" s="32" t="n">
        <v>41</v>
      </c>
      <c r="L6" s="33" t="n">
        <v>0.00831018518518518</v>
      </c>
      <c r="M6" s="32" t="n">
        <v>57</v>
      </c>
      <c r="N6" s="32" t="n">
        <v>46</v>
      </c>
      <c r="O6" s="32" t="n">
        <v>41</v>
      </c>
      <c r="P6" s="32"/>
      <c r="Q6" s="32"/>
    </row>
    <row r="7" customFormat="false" ht="15" hidden="false" customHeight="true" outlineLevel="0" collapsed="false">
      <c r="A7" s="32" t="n">
        <v>6</v>
      </c>
      <c r="B7" s="32" t="n">
        <v>111</v>
      </c>
      <c r="C7" s="32" t="s">
        <v>128</v>
      </c>
      <c r="D7" s="32" t="n">
        <v>26</v>
      </c>
      <c r="E7" s="32" t="s">
        <v>47</v>
      </c>
      <c r="F7" s="32" t="s">
        <v>48</v>
      </c>
      <c r="G7" s="33" t="n">
        <v>0.0329282407407407</v>
      </c>
      <c r="H7" s="33" t="n">
        <v>0.00452546296296296</v>
      </c>
      <c r="I7" s="32" t="n">
        <v>11</v>
      </c>
      <c r="J7" s="33" t="n">
        <v>0.0194444444444444</v>
      </c>
      <c r="K7" s="32" t="n">
        <v>113</v>
      </c>
      <c r="L7" s="33" t="n">
        <v>0.00895833333333333</v>
      </c>
      <c r="M7" s="32" t="n">
        <v>95</v>
      </c>
      <c r="N7" s="32" t="n">
        <v>67</v>
      </c>
      <c r="O7" s="32" t="n">
        <v>59</v>
      </c>
      <c r="P7" s="32"/>
      <c r="Q7" s="32"/>
    </row>
    <row r="8" customFormat="false" ht="15" hidden="false" customHeight="true" outlineLevel="0" collapsed="false">
      <c r="A8" s="32" t="n">
        <v>7</v>
      </c>
      <c r="B8" s="32" t="n">
        <v>518</v>
      </c>
      <c r="C8" s="32" t="s">
        <v>130</v>
      </c>
      <c r="D8" s="32" t="n">
        <v>28</v>
      </c>
      <c r="E8" s="32" t="s">
        <v>47</v>
      </c>
      <c r="F8" s="32" t="s">
        <v>48</v>
      </c>
      <c r="G8" s="33" t="n">
        <v>0.0329861111111111</v>
      </c>
      <c r="H8" s="33" t="n">
        <v>0.00553240740740741</v>
      </c>
      <c r="I8" s="32" t="n">
        <v>59</v>
      </c>
      <c r="J8" s="33" t="n">
        <v>0.0197106481481482</v>
      </c>
      <c r="K8" s="32" t="n">
        <v>118</v>
      </c>
      <c r="L8" s="33" t="n">
        <v>0.00774305555555556</v>
      </c>
      <c r="M8" s="32" t="n">
        <v>25</v>
      </c>
      <c r="N8" s="32" t="n">
        <v>69</v>
      </c>
      <c r="O8" s="32" t="n">
        <v>60</v>
      </c>
      <c r="P8" s="32"/>
      <c r="Q8" s="32"/>
    </row>
    <row r="9" customFormat="false" ht="15" hidden="false" customHeight="true" outlineLevel="0" collapsed="false">
      <c r="A9" s="32" t="n">
        <v>8</v>
      </c>
      <c r="B9" s="32" t="n">
        <v>215</v>
      </c>
      <c r="C9" s="32" t="s">
        <v>151</v>
      </c>
      <c r="D9" s="32" t="n">
        <v>28</v>
      </c>
      <c r="E9" s="32" t="s">
        <v>47</v>
      </c>
      <c r="F9" s="32" t="s">
        <v>48</v>
      </c>
      <c r="G9" s="33" t="n">
        <v>0.0339583333333333</v>
      </c>
      <c r="H9" s="33" t="n">
        <v>0.00501157407407407</v>
      </c>
      <c r="I9" s="32" t="n">
        <v>33</v>
      </c>
      <c r="J9" s="33" t="n">
        <v>0.0204282407407407</v>
      </c>
      <c r="K9" s="32" t="n">
        <v>139</v>
      </c>
      <c r="L9" s="33" t="n">
        <v>0.00851851851851852</v>
      </c>
      <c r="M9" s="32" t="n">
        <v>68</v>
      </c>
      <c r="N9" s="32" t="n">
        <v>90</v>
      </c>
      <c r="O9" s="32" t="n">
        <v>77</v>
      </c>
      <c r="P9" s="32"/>
      <c r="Q9" s="32"/>
    </row>
    <row r="10" customFormat="false" ht="15" hidden="false" customHeight="true" outlineLevel="0" collapsed="false">
      <c r="A10" s="32" t="n">
        <v>9</v>
      </c>
      <c r="B10" s="32" t="n">
        <v>340</v>
      </c>
      <c r="C10" s="32" t="s">
        <v>152</v>
      </c>
      <c r="D10" s="32" t="n">
        <v>24</v>
      </c>
      <c r="E10" s="32" t="s">
        <v>47</v>
      </c>
      <c r="F10" s="32" t="s">
        <v>69</v>
      </c>
      <c r="G10" s="33" t="n">
        <v>0.0339583333333333</v>
      </c>
      <c r="H10" s="33" t="n">
        <v>0.00549768518518519</v>
      </c>
      <c r="I10" s="32" t="n">
        <v>58</v>
      </c>
      <c r="J10" s="33" t="n">
        <v>0.0196875</v>
      </c>
      <c r="K10" s="32" t="n">
        <v>117</v>
      </c>
      <c r="L10" s="33" t="n">
        <v>0.00877314814814815</v>
      </c>
      <c r="M10" s="32" t="n">
        <v>83</v>
      </c>
      <c r="N10" s="32" t="n">
        <v>91</v>
      </c>
      <c r="O10" s="32" t="n">
        <v>78</v>
      </c>
      <c r="P10" s="32"/>
      <c r="Q10" s="32"/>
    </row>
    <row r="11" customFormat="false" ht="15" hidden="false" customHeight="true" outlineLevel="0" collapsed="false">
      <c r="A11" s="32" t="n">
        <v>10</v>
      </c>
      <c r="B11" s="32" t="n">
        <v>120</v>
      </c>
      <c r="C11" s="32" t="s">
        <v>153</v>
      </c>
      <c r="D11" s="32" t="n">
        <v>29</v>
      </c>
      <c r="E11" s="32" t="s">
        <v>47</v>
      </c>
      <c r="F11" s="32" t="s">
        <v>48</v>
      </c>
      <c r="G11" s="33" t="n">
        <v>0.0339814814814815</v>
      </c>
      <c r="H11" s="33" t="n">
        <v>0.00599537037037037</v>
      </c>
      <c r="I11" s="32" t="n">
        <v>92</v>
      </c>
      <c r="J11" s="33" t="n">
        <v>0.0196643518518519</v>
      </c>
      <c r="K11" s="32" t="n">
        <v>116</v>
      </c>
      <c r="L11" s="33" t="n">
        <v>0.00832175925925926</v>
      </c>
      <c r="M11" s="32" t="n">
        <v>58</v>
      </c>
      <c r="N11" s="32" t="n">
        <v>92</v>
      </c>
      <c r="O11" s="32" t="n">
        <v>79</v>
      </c>
      <c r="P11" s="32"/>
      <c r="Q11" s="32"/>
    </row>
    <row r="12" customFormat="false" ht="15" hidden="false" customHeight="true" outlineLevel="0" collapsed="false">
      <c r="A12" s="32" t="n">
        <v>11</v>
      </c>
      <c r="B12" s="32" t="n">
        <v>448</v>
      </c>
      <c r="C12" s="32" t="s">
        <v>180</v>
      </c>
      <c r="D12" s="32" t="n">
        <v>27</v>
      </c>
      <c r="E12" s="32" t="s">
        <v>47</v>
      </c>
      <c r="F12" s="32" t="s">
        <v>69</v>
      </c>
      <c r="G12" s="33" t="n">
        <v>0.0354166666666667</v>
      </c>
      <c r="H12" s="33" t="n">
        <v>0.00607638888888889</v>
      </c>
      <c r="I12" s="32" t="n">
        <v>103</v>
      </c>
      <c r="J12" s="33" t="n">
        <v>0.0190509259259259</v>
      </c>
      <c r="K12" s="32" t="n">
        <v>101</v>
      </c>
      <c r="L12" s="33" t="n">
        <v>0.0102893518518519</v>
      </c>
      <c r="M12" s="32" t="n">
        <v>165</v>
      </c>
      <c r="N12" s="32" t="n">
        <v>119</v>
      </c>
      <c r="O12" s="32" t="n">
        <v>99</v>
      </c>
      <c r="P12" s="32"/>
      <c r="Q12" s="32"/>
    </row>
    <row r="13" customFormat="false" ht="15" hidden="false" customHeight="true" outlineLevel="0" collapsed="false">
      <c r="A13" s="32" t="n">
        <v>12</v>
      </c>
      <c r="B13" s="32" t="n">
        <v>441</v>
      </c>
      <c r="C13" s="32" t="s">
        <v>191</v>
      </c>
      <c r="D13" s="32" t="n">
        <v>22</v>
      </c>
      <c r="E13" s="32" t="s">
        <v>47</v>
      </c>
      <c r="F13" s="32" t="s">
        <v>48</v>
      </c>
      <c r="G13" s="33" t="n">
        <v>0.0359490740740741</v>
      </c>
      <c r="H13" s="33" t="n">
        <v>0.00806712962962963</v>
      </c>
      <c r="I13" s="32" t="n">
        <v>239</v>
      </c>
      <c r="J13" s="33" t="n">
        <v>0.0176041666666667</v>
      </c>
      <c r="K13" s="32" t="n">
        <v>53</v>
      </c>
      <c r="L13" s="33" t="n">
        <v>0.0102777777777778</v>
      </c>
      <c r="M13" s="32" t="n">
        <v>164</v>
      </c>
      <c r="N13" s="32" t="n">
        <v>129</v>
      </c>
      <c r="O13" s="32" t="n">
        <v>106</v>
      </c>
      <c r="P13" s="32"/>
      <c r="Q13" s="32"/>
    </row>
    <row r="14" customFormat="false" ht="15" hidden="false" customHeight="true" outlineLevel="0" collapsed="false">
      <c r="A14" s="32" t="n">
        <v>13</v>
      </c>
      <c r="B14" s="32" t="n">
        <v>539</v>
      </c>
      <c r="C14" s="32" t="s">
        <v>208</v>
      </c>
      <c r="D14" s="32" t="n">
        <v>18</v>
      </c>
      <c r="E14" s="32" t="s">
        <v>47</v>
      </c>
      <c r="F14" s="32" t="s">
        <v>48</v>
      </c>
      <c r="G14" s="33" t="n">
        <v>0.0367361111111111</v>
      </c>
      <c r="H14" s="33" t="n">
        <v>0.00631944444444444</v>
      </c>
      <c r="I14" s="32" t="n">
        <v>134</v>
      </c>
      <c r="J14" s="33" t="n">
        <v>0.0197569444444445</v>
      </c>
      <c r="K14" s="32" t="n">
        <v>122</v>
      </c>
      <c r="L14" s="33" t="n">
        <v>0.0106597222222222</v>
      </c>
      <c r="M14" s="32" t="n">
        <v>182</v>
      </c>
      <c r="N14" s="32" t="n">
        <v>145</v>
      </c>
      <c r="O14" s="32" t="n">
        <v>120</v>
      </c>
      <c r="P14" s="32"/>
      <c r="Q14" s="32"/>
    </row>
    <row r="15" customFormat="false" ht="15" hidden="false" customHeight="true" outlineLevel="0" collapsed="false">
      <c r="A15" s="32" t="n">
        <v>14</v>
      </c>
      <c r="B15" s="32" t="n">
        <v>357</v>
      </c>
      <c r="C15" s="32" t="s">
        <v>214</v>
      </c>
      <c r="D15" s="32" t="n">
        <v>27</v>
      </c>
      <c r="E15" s="32" t="s">
        <v>47</v>
      </c>
      <c r="F15" s="32" t="s">
        <v>182</v>
      </c>
      <c r="G15" s="33" t="n">
        <v>0.0373611111111111</v>
      </c>
      <c r="H15" s="33" t="n">
        <v>0.00648148148148148</v>
      </c>
      <c r="I15" s="32" t="n">
        <v>150</v>
      </c>
      <c r="J15" s="33" t="n">
        <v>0.0214814814814815</v>
      </c>
      <c r="K15" s="32" t="n">
        <v>171</v>
      </c>
      <c r="L15" s="33" t="n">
        <v>0.00939814814814815</v>
      </c>
      <c r="M15" s="32" t="n">
        <v>122</v>
      </c>
      <c r="N15" s="32" t="n">
        <v>151</v>
      </c>
      <c r="O15" s="32" t="n">
        <v>126</v>
      </c>
      <c r="P15" s="32"/>
      <c r="Q15" s="32"/>
    </row>
    <row r="16" customFormat="false" ht="15" hidden="false" customHeight="true" outlineLevel="0" collapsed="false">
      <c r="A16" s="32" t="n">
        <v>15</v>
      </c>
      <c r="B16" s="32" t="n">
        <v>412</v>
      </c>
      <c r="C16" s="32" t="s">
        <v>281</v>
      </c>
      <c r="D16" s="32" t="n">
        <v>26</v>
      </c>
      <c r="E16" s="32" t="s">
        <v>47</v>
      </c>
      <c r="F16" s="32" t="s">
        <v>282</v>
      </c>
      <c r="G16" s="33" t="n">
        <v>0.0426157407407407</v>
      </c>
      <c r="H16" s="33" t="n">
        <v>0.00802083333333333</v>
      </c>
      <c r="I16" s="32" t="n">
        <v>236</v>
      </c>
      <c r="J16" s="33" t="n">
        <v>0.0239467592592593</v>
      </c>
      <c r="K16" s="32" t="n">
        <v>225</v>
      </c>
      <c r="L16" s="33" t="n">
        <v>0.0106481481481482</v>
      </c>
      <c r="M16" s="32" t="n">
        <v>180</v>
      </c>
      <c r="N16" s="32" t="n">
        <v>218</v>
      </c>
      <c r="O16" s="32" t="n">
        <v>177</v>
      </c>
      <c r="P16" s="32"/>
      <c r="Q16" s="32"/>
    </row>
    <row r="17" customFormat="false" ht="15" hidden="false" customHeight="true" outlineLevel="0" collapsed="false">
      <c r="A17" s="32" t="n">
        <v>16</v>
      </c>
      <c r="B17" s="32" t="n">
        <v>529</v>
      </c>
      <c r="C17" s="32" t="s">
        <v>298</v>
      </c>
      <c r="D17" s="32" t="n">
        <v>24</v>
      </c>
      <c r="E17" s="32" t="s">
        <v>47</v>
      </c>
      <c r="F17" s="32" t="s">
        <v>48</v>
      </c>
      <c r="G17" s="33" t="n">
        <v>0.0446990740740741</v>
      </c>
      <c r="H17" s="33" t="n">
        <v>0.00681712962962963</v>
      </c>
      <c r="I17" s="32" t="n">
        <v>171</v>
      </c>
      <c r="J17" s="33" t="n">
        <v>0.0246990740740741</v>
      </c>
      <c r="K17" s="32" t="n">
        <v>233</v>
      </c>
      <c r="L17" s="33" t="n">
        <v>0.0131828703703704</v>
      </c>
      <c r="M17" s="32" t="n">
        <v>233</v>
      </c>
      <c r="N17" s="32" t="n">
        <v>234</v>
      </c>
      <c r="O17" s="32" t="n">
        <v>189</v>
      </c>
      <c r="P17" s="32"/>
      <c r="Q17" s="32"/>
    </row>
    <row r="18" customFormat="false" ht="15" hidden="false" customHeight="true" outlineLevel="0" collapsed="false">
      <c r="A18" s="32" t="n">
        <v>17</v>
      </c>
      <c r="B18" s="32" t="n">
        <v>212</v>
      </c>
      <c r="C18" s="32" t="s">
        <v>303</v>
      </c>
      <c r="D18" s="32" t="n">
        <v>27</v>
      </c>
      <c r="E18" s="32" t="s">
        <v>47</v>
      </c>
      <c r="F18" s="32" t="s">
        <v>92</v>
      </c>
      <c r="G18" s="33" t="n">
        <v>0.0471064814814815</v>
      </c>
      <c r="H18" s="33" t="n">
        <v>0.00643518518518519</v>
      </c>
      <c r="I18" s="32" t="n">
        <v>142</v>
      </c>
      <c r="J18" s="33" t="n">
        <v>0.0237037037037037</v>
      </c>
      <c r="K18" s="32" t="n">
        <v>222</v>
      </c>
      <c r="L18" s="33" t="n">
        <v>0.0169675925925926</v>
      </c>
      <c r="M18" s="32" t="n">
        <v>253</v>
      </c>
      <c r="N18" s="32" t="n">
        <v>239</v>
      </c>
      <c r="O18" s="32" t="n">
        <v>193</v>
      </c>
      <c r="P18" s="32"/>
      <c r="Q18" s="32"/>
    </row>
    <row r="19" customFormat="false" ht="15" hidden="false" customHeight="true" outlineLevel="0" collapsed="false">
      <c r="A19" s="32" t="n">
        <v>18</v>
      </c>
      <c r="B19" s="32" t="n">
        <v>230</v>
      </c>
      <c r="C19" s="32" t="s">
        <v>308</v>
      </c>
      <c r="D19" s="32" t="n">
        <v>18</v>
      </c>
      <c r="E19" s="32" t="s">
        <v>47</v>
      </c>
      <c r="F19" s="32" t="s">
        <v>48</v>
      </c>
      <c r="G19" s="33" t="n">
        <v>0.0480902777777778</v>
      </c>
      <c r="H19" s="33" t="n">
        <v>0.00618055555555556</v>
      </c>
      <c r="I19" s="32" t="n">
        <v>115</v>
      </c>
      <c r="J19" s="33" t="n">
        <v>0.0282291666666667</v>
      </c>
      <c r="K19" s="32" t="n">
        <v>250</v>
      </c>
      <c r="L19" s="33" t="n">
        <v>0.0136805555555556</v>
      </c>
      <c r="M19" s="32" t="n">
        <v>242</v>
      </c>
      <c r="N19" s="32" t="n">
        <v>244</v>
      </c>
      <c r="O19" s="32" t="n">
        <v>196</v>
      </c>
      <c r="P19" s="32"/>
      <c r="Q19" s="32"/>
    </row>
    <row r="20" customFormat="false" ht="15" hidden="false" customHeight="true" outlineLevel="0" collapsed="false">
      <c r="A20" s="32"/>
      <c r="B20" s="32" t="n">
        <v>122</v>
      </c>
      <c r="C20" s="32" t="s">
        <v>340</v>
      </c>
      <c r="D20" s="32" t="n">
        <v>17</v>
      </c>
      <c r="E20" s="32" t="s">
        <v>47</v>
      </c>
      <c r="F20" s="32" t="s">
        <v>48</v>
      </c>
      <c r="G20" s="33"/>
      <c r="H20" s="33"/>
      <c r="I20" s="32"/>
      <c r="J20" s="33"/>
      <c r="K20" s="32"/>
      <c r="L20" s="33"/>
      <c r="M20" s="32"/>
      <c r="N20" s="31" t="s">
        <v>339</v>
      </c>
      <c r="O20" s="32"/>
      <c r="P20" s="32"/>
      <c r="Q20" s="31" t="s">
        <v>339</v>
      </c>
    </row>
    <row r="21" customFormat="false" ht="15" hidden="false" customHeight="true" outlineLevel="0" collapsed="false">
      <c r="A21" s="32"/>
      <c r="B21" s="32" t="n">
        <v>136</v>
      </c>
      <c r="C21" s="32" t="s">
        <v>332</v>
      </c>
      <c r="D21" s="32" t="n">
        <v>17</v>
      </c>
      <c r="E21" s="32" t="s">
        <v>47</v>
      </c>
      <c r="F21" s="32" t="s">
        <v>69</v>
      </c>
      <c r="G21" s="33" t="n">
        <v>0.0266087962962963</v>
      </c>
      <c r="H21" s="33" t="n">
        <v>0.00487268518518519</v>
      </c>
      <c r="I21" s="32"/>
      <c r="J21" s="33" t="n">
        <v>0.0141087962962963</v>
      </c>
      <c r="K21" s="32"/>
      <c r="L21" s="33" t="n">
        <v>0.00762731481481482</v>
      </c>
      <c r="M21" s="32"/>
      <c r="N21" s="31" t="s">
        <v>331</v>
      </c>
      <c r="O21" s="32"/>
      <c r="P21" s="32"/>
      <c r="Q21" s="31" t="s">
        <v>331</v>
      </c>
    </row>
    <row r="22" customFormat="false" ht="15" hidden="false" customHeight="true" outlineLevel="0" collapsed="false">
      <c r="A22" s="32"/>
      <c r="B22" s="32" t="n">
        <v>407</v>
      </c>
      <c r="C22" s="32" t="s">
        <v>335</v>
      </c>
      <c r="D22" s="32" t="n">
        <v>19</v>
      </c>
      <c r="E22" s="32" t="s">
        <v>47</v>
      </c>
      <c r="F22" s="32" t="s">
        <v>48</v>
      </c>
      <c r="G22" s="33" t="n">
        <v>0.0363888888888889</v>
      </c>
      <c r="H22" s="33" t="n">
        <v>0.0087962962962963</v>
      </c>
      <c r="I22" s="32"/>
      <c r="J22" s="33" t="n">
        <v>0.0222337962962963</v>
      </c>
      <c r="K22" s="32"/>
      <c r="L22" s="33" t="n">
        <v>0.0053587962962963</v>
      </c>
      <c r="M22" s="32"/>
      <c r="N22" s="31" t="s">
        <v>331</v>
      </c>
      <c r="O22" s="32"/>
      <c r="P22" s="32"/>
      <c r="Q22" s="31" t="s">
        <v>331</v>
      </c>
    </row>
    <row r="23" customFormat="false" ht="15" hidden="false" customHeight="true" outlineLevel="0" collapsed="false">
      <c r="A23" s="32"/>
      <c r="B23" s="32" t="n">
        <v>538</v>
      </c>
      <c r="C23" s="32" t="s">
        <v>361</v>
      </c>
      <c r="D23" s="32" t="n">
        <v>19</v>
      </c>
      <c r="E23" s="32" t="s">
        <v>47</v>
      </c>
      <c r="F23" s="32" t="s">
        <v>48</v>
      </c>
      <c r="G23" s="33"/>
      <c r="H23" s="33"/>
      <c r="I23" s="32"/>
      <c r="J23" s="33"/>
      <c r="K23" s="32"/>
      <c r="L23" s="33"/>
      <c r="M23" s="32"/>
      <c r="N23" s="31" t="s">
        <v>339</v>
      </c>
      <c r="O23" s="32"/>
      <c r="P23" s="32"/>
      <c r="Q23" s="31" t="s">
        <v>339</v>
      </c>
    </row>
  </sheetData>
  <autoFilter ref="A1:Q2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8"/>
    <col collapsed="false" customWidth="true" hidden="false" outlineLevel="0" max="3" min="3" style="1" width="12"/>
    <col collapsed="false" customWidth="true" hidden="false" outlineLevel="0" max="5" min="4" style="1" width="6"/>
    <col collapsed="false" customWidth="true" hidden="false" outlineLevel="0" max="6" min="6" style="1" width="10"/>
    <col collapsed="false" customWidth="true" hidden="false" outlineLevel="0" max="7" min="7" style="1" width="9"/>
    <col collapsed="false" customWidth="true" hidden="false" outlineLevel="0" max="8" min="8" style="1" width="10"/>
    <col collapsed="false" customWidth="true" hidden="false" outlineLevel="0" max="9" min="9" style="1" width="6"/>
    <col collapsed="false" customWidth="true" hidden="false" outlineLevel="0" max="10" min="10" style="1" width="10"/>
    <col collapsed="false" customWidth="true" hidden="false" outlineLevel="0" max="11" min="11" style="1" width="6"/>
    <col collapsed="false" customWidth="true" hidden="false" outlineLevel="0" max="12" min="12" style="1" width="9"/>
    <col collapsed="false" customWidth="true" hidden="false" outlineLevel="0" max="13" min="13" style="1" width="6"/>
    <col collapsed="false" customWidth="true" hidden="false" outlineLevel="0" max="16" min="14" style="1" width="8"/>
    <col collapsed="false" customWidth="true" hidden="false" outlineLevel="0" max="17" min="17" style="1" width="26"/>
  </cols>
  <sheetData>
    <row r="1" customFormat="false" ht="48" hidden="false" customHeight="true" outlineLevel="0" collapsed="false">
      <c r="A1" s="28" t="s">
        <v>38</v>
      </c>
      <c r="B1" s="28" t="s">
        <v>24</v>
      </c>
      <c r="C1" s="28" t="s">
        <v>2</v>
      </c>
      <c r="D1" s="28" t="s">
        <v>25</v>
      </c>
      <c r="E1" s="28" t="s">
        <v>3</v>
      </c>
      <c r="F1" s="28" t="s">
        <v>4</v>
      </c>
      <c r="G1" s="28" t="s">
        <v>26</v>
      </c>
      <c r="H1" s="28" t="s">
        <v>27</v>
      </c>
      <c r="I1" s="29" t="s">
        <v>28</v>
      </c>
      <c r="J1" s="28" t="s">
        <v>29</v>
      </c>
      <c r="K1" s="29" t="s">
        <v>30</v>
      </c>
      <c r="L1" s="28" t="s">
        <v>33</v>
      </c>
      <c r="M1" s="29" t="s">
        <v>34</v>
      </c>
      <c r="N1" s="28" t="s">
        <v>23</v>
      </c>
      <c r="O1" s="28" t="s">
        <v>36</v>
      </c>
      <c r="P1" s="28" t="s">
        <v>37</v>
      </c>
      <c r="Q1" s="28" t="s">
        <v>363</v>
      </c>
    </row>
    <row r="2" customFormat="false" ht="15" hidden="false" customHeight="true" outlineLevel="0" collapsed="false">
      <c r="A2" s="37" t="n">
        <v>1</v>
      </c>
      <c r="B2" s="37" t="n">
        <v>244</v>
      </c>
      <c r="C2" s="37" t="s">
        <v>59</v>
      </c>
      <c r="D2" s="37" t="n">
        <v>33</v>
      </c>
      <c r="E2" s="37" t="s">
        <v>47</v>
      </c>
      <c r="F2" s="37" t="s">
        <v>48</v>
      </c>
      <c r="G2" s="38" t="n">
        <v>0.0274189814814815</v>
      </c>
      <c r="H2" s="38" t="n">
        <v>0.00506944444444444</v>
      </c>
      <c r="I2" s="37" t="n">
        <v>35</v>
      </c>
      <c r="J2" s="38" t="n">
        <v>0.0163194444444445</v>
      </c>
      <c r="K2" s="37" t="n">
        <v>27</v>
      </c>
      <c r="L2" s="38" t="n">
        <v>0.00603009259259259</v>
      </c>
      <c r="M2" s="37" t="n">
        <v>1</v>
      </c>
      <c r="N2" s="37" t="n">
        <v>7</v>
      </c>
      <c r="O2" s="37" t="n">
        <v>6</v>
      </c>
      <c r="P2" s="37"/>
      <c r="Q2" s="37"/>
    </row>
    <row r="3" customFormat="false" ht="15" hidden="false" customHeight="true" outlineLevel="0" collapsed="false">
      <c r="A3" s="37" t="n">
        <v>2</v>
      </c>
      <c r="B3" s="37" t="n">
        <v>302</v>
      </c>
      <c r="C3" s="37" t="s">
        <v>60</v>
      </c>
      <c r="D3" s="37" t="n">
        <v>44</v>
      </c>
      <c r="E3" s="37" t="s">
        <v>47</v>
      </c>
      <c r="F3" s="37" t="s">
        <v>48</v>
      </c>
      <c r="G3" s="38" t="n">
        <v>0.0276388888888889</v>
      </c>
      <c r="H3" s="38" t="n">
        <v>0.00493055555555556</v>
      </c>
      <c r="I3" s="37" t="n">
        <v>27</v>
      </c>
      <c r="J3" s="38" t="n">
        <v>0.0152430555555556</v>
      </c>
      <c r="K3" s="37" t="n">
        <v>6</v>
      </c>
      <c r="L3" s="38" t="n">
        <v>0.00746527777777778</v>
      </c>
      <c r="M3" s="37" t="n">
        <v>15</v>
      </c>
      <c r="N3" s="37" t="n">
        <v>8</v>
      </c>
      <c r="O3" s="37" t="n">
        <v>7</v>
      </c>
      <c r="P3" s="37"/>
      <c r="Q3" s="37"/>
    </row>
    <row r="4" customFormat="false" ht="15" hidden="false" customHeight="true" outlineLevel="0" collapsed="false">
      <c r="A4" s="37" t="n">
        <v>3</v>
      </c>
      <c r="B4" s="37" t="n">
        <v>222</v>
      </c>
      <c r="C4" s="37" t="s">
        <v>61</v>
      </c>
      <c r="D4" s="37" t="n">
        <v>47</v>
      </c>
      <c r="E4" s="37" t="s">
        <v>47</v>
      </c>
      <c r="F4" s="37" t="s">
        <v>48</v>
      </c>
      <c r="G4" s="38" t="n">
        <v>0.0277777777777778</v>
      </c>
      <c r="H4" s="38" t="n">
        <v>0.0055787037037037</v>
      </c>
      <c r="I4" s="37" t="n">
        <v>65</v>
      </c>
      <c r="J4" s="38" t="n">
        <v>0.0146759259259259</v>
      </c>
      <c r="K4" s="37" t="n">
        <v>4</v>
      </c>
      <c r="L4" s="38" t="n">
        <v>0.00752314814814815</v>
      </c>
      <c r="M4" s="37" t="n">
        <v>18</v>
      </c>
      <c r="N4" s="37" t="n">
        <v>9</v>
      </c>
      <c r="O4" s="37" t="n">
        <v>8</v>
      </c>
      <c r="P4" s="37"/>
      <c r="Q4" s="37"/>
    </row>
    <row r="5" customFormat="false" ht="15" hidden="false" customHeight="true" outlineLevel="0" collapsed="false">
      <c r="A5" s="32" t="n">
        <v>4</v>
      </c>
      <c r="B5" s="32" t="n">
        <v>207</v>
      </c>
      <c r="C5" s="32" t="s">
        <v>63</v>
      </c>
      <c r="D5" s="32" t="n">
        <v>30</v>
      </c>
      <c r="E5" s="32" t="s">
        <v>47</v>
      </c>
      <c r="F5" s="32" t="s">
        <v>48</v>
      </c>
      <c r="G5" s="33" t="n">
        <v>0.0280671296296296</v>
      </c>
      <c r="H5" s="33" t="n">
        <v>0.00554398148148148</v>
      </c>
      <c r="I5" s="32" t="n">
        <v>60</v>
      </c>
      <c r="J5" s="33" t="n">
        <v>0.0154861111111111</v>
      </c>
      <c r="K5" s="32" t="n">
        <v>11</v>
      </c>
      <c r="L5" s="33" t="n">
        <v>0.00703703703703704</v>
      </c>
      <c r="M5" s="32" t="n">
        <v>6</v>
      </c>
      <c r="N5" s="32" t="n">
        <v>11</v>
      </c>
      <c r="O5" s="32" t="n">
        <v>10</v>
      </c>
      <c r="P5" s="32"/>
      <c r="Q5" s="32"/>
    </row>
    <row r="6" customFormat="false" ht="15" hidden="false" customHeight="true" outlineLevel="0" collapsed="false">
      <c r="A6" s="32" t="n">
        <v>5</v>
      </c>
      <c r="B6" s="32" t="n">
        <v>512</v>
      </c>
      <c r="C6" s="32" t="s">
        <v>66</v>
      </c>
      <c r="D6" s="32" t="n">
        <v>49</v>
      </c>
      <c r="E6" s="32" t="s">
        <v>47</v>
      </c>
      <c r="F6" s="32" t="s">
        <v>48</v>
      </c>
      <c r="G6" s="33" t="n">
        <v>0.0286574074074074</v>
      </c>
      <c r="H6" s="33" t="n">
        <v>0.00496527777777778</v>
      </c>
      <c r="I6" s="32" t="n">
        <v>30</v>
      </c>
      <c r="J6" s="33" t="n">
        <v>0.0163888888888889</v>
      </c>
      <c r="K6" s="32" t="n">
        <v>28</v>
      </c>
      <c r="L6" s="33" t="n">
        <v>0.00730324074074074</v>
      </c>
      <c r="M6" s="32" t="n">
        <v>11</v>
      </c>
      <c r="N6" s="32" t="n">
        <v>14</v>
      </c>
      <c r="O6" s="32" t="n">
        <v>12</v>
      </c>
      <c r="P6" s="32"/>
      <c r="Q6" s="32"/>
    </row>
    <row r="7" customFormat="false" ht="15" hidden="false" customHeight="true" outlineLevel="0" collapsed="false">
      <c r="A7" s="32" t="n">
        <v>6</v>
      </c>
      <c r="B7" s="32" t="n">
        <v>142</v>
      </c>
      <c r="C7" s="32" t="s">
        <v>73</v>
      </c>
      <c r="D7" s="32" t="n">
        <v>44</v>
      </c>
      <c r="E7" s="32" t="s">
        <v>47</v>
      </c>
      <c r="F7" s="32" t="s">
        <v>48</v>
      </c>
      <c r="G7" s="33" t="n">
        <v>0.0289699074074074</v>
      </c>
      <c r="H7" s="33" t="n">
        <v>0.00517361111111111</v>
      </c>
      <c r="I7" s="32" t="n">
        <v>40</v>
      </c>
      <c r="J7" s="33" t="n">
        <v>0.0156365740740741</v>
      </c>
      <c r="K7" s="32" t="n">
        <v>13</v>
      </c>
      <c r="L7" s="33" t="n">
        <v>0.00815972222222222</v>
      </c>
      <c r="M7" s="32" t="n">
        <v>49</v>
      </c>
      <c r="N7" s="32" t="n">
        <v>17</v>
      </c>
      <c r="O7" s="32" t="n">
        <v>14</v>
      </c>
      <c r="P7" s="32"/>
      <c r="Q7" s="32"/>
    </row>
    <row r="8" customFormat="false" ht="15" hidden="false" customHeight="true" outlineLevel="0" collapsed="false">
      <c r="A8" s="32" t="n">
        <v>7</v>
      </c>
      <c r="B8" s="32" t="n">
        <v>206</v>
      </c>
      <c r="C8" s="32" t="s">
        <v>78</v>
      </c>
      <c r="D8" s="32" t="n">
        <v>37</v>
      </c>
      <c r="E8" s="32" t="s">
        <v>47</v>
      </c>
      <c r="F8" s="32" t="s">
        <v>48</v>
      </c>
      <c r="G8" s="33" t="n">
        <v>0.0293865740740741</v>
      </c>
      <c r="H8" s="33" t="n">
        <v>0.00648148148148148</v>
      </c>
      <c r="I8" s="32" t="n">
        <v>149</v>
      </c>
      <c r="J8" s="33" t="n">
        <v>0.0154282407407407</v>
      </c>
      <c r="K8" s="32" t="n">
        <v>9</v>
      </c>
      <c r="L8" s="33" t="n">
        <v>0.00747685185185185</v>
      </c>
      <c r="M8" s="32" t="n">
        <v>16</v>
      </c>
      <c r="N8" s="32" t="n">
        <v>21</v>
      </c>
      <c r="O8" s="32" t="n">
        <v>17</v>
      </c>
      <c r="P8" s="32"/>
      <c r="Q8" s="32"/>
    </row>
    <row r="9" customFormat="false" ht="15" hidden="false" customHeight="true" outlineLevel="0" collapsed="false">
      <c r="A9" s="32" t="n">
        <v>8</v>
      </c>
      <c r="B9" s="32" t="n">
        <v>253</v>
      </c>
      <c r="C9" s="32" t="s">
        <v>79</v>
      </c>
      <c r="D9" s="32" t="n">
        <v>47</v>
      </c>
      <c r="E9" s="32" t="s">
        <v>47</v>
      </c>
      <c r="F9" s="32" t="s">
        <v>69</v>
      </c>
      <c r="G9" s="33" t="n">
        <v>0.0296180555555556</v>
      </c>
      <c r="H9" s="33" t="n">
        <v>0.00462962962962963</v>
      </c>
      <c r="I9" s="32" t="n">
        <v>15</v>
      </c>
      <c r="J9" s="33" t="n">
        <v>0.0170023148148148</v>
      </c>
      <c r="K9" s="32" t="n">
        <v>38</v>
      </c>
      <c r="L9" s="33" t="n">
        <v>0.00798611111111111</v>
      </c>
      <c r="M9" s="32" t="n">
        <v>39</v>
      </c>
      <c r="N9" s="32" t="n">
        <v>22</v>
      </c>
      <c r="O9" s="32" t="n">
        <v>18</v>
      </c>
      <c r="P9" s="32"/>
      <c r="Q9" s="32"/>
    </row>
    <row r="10" customFormat="false" ht="15" hidden="false" customHeight="true" outlineLevel="0" collapsed="false">
      <c r="A10" s="32" t="n">
        <v>9</v>
      </c>
      <c r="B10" s="32" t="n">
        <v>259</v>
      </c>
      <c r="C10" s="32" t="s">
        <v>80</v>
      </c>
      <c r="D10" s="32" t="n">
        <v>39</v>
      </c>
      <c r="E10" s="32" t="s">
        <v>47</v>
      </c>
      <c r="F10" s="32" t="s">
        <v>48</v>
      </c>
      <c r="G10" s="33" t="n">
        <v>0.0297453703703704</v>
      </c>
      <c r="H10" s="33" t="n">
        <v>0.00711805555555556</v>
      </c>
      <c r="I10" s="32" t="n">
        <v>198</v>
      </c>
      <c r="J10" s="33" t="n">
        <v>0.0156712962962963</v>
      </c>
      <c r="K10" s="32" t="n">
        <v>14</v>
      </c>
      <c r="L10" s="33" t="n">
        <v>0.00695601851851852</v>
      </c>
      <c r="M10" s="32" t="n">
        <v>5</v>
      </c>
      <c r="N10" s="32" t="n">
        <v>23</v>
      </c>
      <c r="O10" s="32" t="n">
        <v>19</v>
      </c>
      <c r="P10" s="32"/>
      <c r="Q10" s="32"/>
    </row>
    <row r="11" customFormat="false" ht="15" hidden="false" customHeight="true" outlineLevel="0" collapsed="false">
      <c r="A11" s="32" t="n">
        <v>10</v>
      </c>
      <c r="B11" s="32" t="n">
        <v>204</v>
      </c>
      <c r="C11" s="32" t="s">
        <v>81</v>
      </c>
      <c r="D11" s="32" t="n">
        <v>48</v>
      </c>
      <c r="E11" s="32" t="s">
        <v>47</v>
      </c>
      <c r="F11" s="32" t="s">
        <v>48</v>
      </c>
      <c r="G11" s="33" t="n">
        <v>0.0298726851851852</v>
      </c>
      <c r="H11" s="33" t="n">
        <v>0.00548611111111111</v>
      </c>
      <c r="I11" s="32" t="n">
        <v>56</v>
      </c>
      <c r="J11" s="33" t="n">
        <v>0.0157407407407407</v>
      </c>
      <c r="K11" s="32" t="n">
        <v>15</v>
      </c>
      <c r="L11" s="33" t="n">
        <v>0.00864583333333333</v>
      </c>
      <c r="M11" s="32" t="n">
        <v>74</v>
      </c>
      <c r="N11" s="32" t="n">
        <v>24</v>
      </c>
      <c r="O11" s="32" t="n">
        <v>20</v>
      </c>
      <c r="P11" s="32"/>
      <c r="Q11" s="32"/>
    </row>
    <row r="12" customFormat="false" ht="15" hidden="false" customHeight="true" outlineLevel="0" collapsed="false">
      <c r="A12" s="32" t="n">
        <v>11</v>
      </c>
      <c r="B12" s="32" t="n">
        <v>509</v>
      </c>
      <c r="C12" s="32" t="s">
        <v>83</v>
      </c>
      <c r="D12" s="32" t="n">
        <v>36</v>
      </c>
      <c r="E12" s="32" t="s">
        <v>47</v>
      </c>
      <c r="F12" s="32" t="s">
        <v>48</v>
      </c>
      <c r="G12" s="33" t="n">
        <v>0.03</v>
      </c>
      <c r="H12" s="33" t="n">
        <v>0.00520833333333333</v>
      </c>
      <c r="I12" s="32" t="n">
        <v>42</v>
      </c>
      <c r="J12" s="33" t="n">
        <v>0.0169675925925926</v>
      </c>
      <c r="K12" s="32" t="n">
        <v>35</v>
      </c>
      <c r="L12" s="33" t="n">
        <v>0.00782407407407407</v>
      </c>
      <c r="M12" s="32" t="n">
        <v>29</v>
      </c>
      <c r="N12" s="32" t="n">
        <v>26</v>
      </c>
      <c r="O12" s="32" t="n">
        <v>22</v>
      </c>
      <c r="P12" s="32"/>
      <c r="Q12" s="32"/>
    </row>
    <row r="13" customFormat="false" ht="15" hidden="false" customHeight="true" outlineLevel="0" collapsed="false">
      <c r="A13" s="32" t="n">
        <v>12</v>
      </c>
      <c r="B13" s="32" t="n">
        <v>153</v>
      </c>
      <c r="C13" s="32" t="s">
        <v>84</v>
      </c>
      <c r="D13" s="32" t="n">
        <v>39</v>
      </c>
      <c r="E13" s="32" t="s">
        <v>47</v>
      </c>
      <c r="F13" s="32" t="s">
        <v>48</v>
      </c>
      <c r="G13" s="33" t="n">
        <v>0.0301273148148148</v>
      </c>
      <c r="H13" s="33" t="n">
        <v>0.00532407407407407</v>
      </c>
      <c r="I13" s="32" t="n">
        <v>47</v>
      </c>
      <c r="J13" s="33" t="n">
        <v>0.0170023148148148</v>
      </c>
      <c r="K13" s="32" t="n">
        <v>39</v>
      </c>
      <c r="L13" s="33" t="n">
        <v>0.00780092592592593</v>
      </c>
      <c r="M13" s="32" t="n">
        <v>28</v>
      </c>
      <c r="N13" s="32" t="n">
        <v>27</v>
      </c>
      <c r="O13" s="32" t="n">
        <v>23</v>
      </c>
      <c r="P13" s="32"/>
      <c r="Q13" s="32"/>
    </row>
    <row r="14" customFormat="false" ht="15" hidden="false" customHeight="true" outlineLevel="0" collapsed="false">
      <c r="A14" s="32" t="n">
        <v>13</v>
      </c>
      <c r="B14" s="32" t="n">
        <v>232</v>
      </c>
      <c r="C14" s="32" t="s">
        <v>85</v>
      </c>
      <c r="D14" s="32" t="n">
        <v>49</v>
      </c>
      <c r="E14" s="32" t="s">
        <v>47</v>
      </c>
      <c r="F14" s="32" t="s">
        <v>48</v>
      </c>
      <c r="G14" s="33" t="n">
        <v>0.0301273148148148</v>
      </c>
      <c r="H14" s="33" t="n">
        <v>0.00584490740740741</v>
      </c>
      <c r="I14" s="32" t="n">
        <v>78</v>
      </c>
      <c r="J14" s="33" t="n">
        <v>0.0154282407407407</v>
      </c>
      <c r="K14" s="32" t="n">
        <v>10</v>
      </c>
      <c r="L14" s="33" t="n">
        <v>0.00885416666666667</v>
      </c>
      <c r="M14" s="32" t="n">
        <v>88</v>
      </c>
      <c r="N14" s="32" t="n">
        <v>28</v>
      </c>
      <c r="O14" s="32" t="n">
        <v>24</v>
      </c>
      <c r="P14" s="32"/>
      <c r="Q14" s="32"/>
    </row>
    <row r="15" customFormat="false" ht="15" hidden="false" customHeight="true" outlineLevel="0" collapsed="false">
      <c r="A15" s="32" t="n">
        <v>14</v>
      </c>
      <c r="B15" s="32" t="n">
        <v>524</v>
      </c>
      <c r="C15" s="32" t="s">
        <v>87</v>
      </c>
      <c r="D15" s="32" t="n">
        <v>47</v>
      </c>
      <c r="E15" s="32" t="s">
        <v>47</v>
      </c>
      <c r="F15" s="32" t="s">
        <v>48</v>
      </c>
      <c r="G15" s="33" t="n">
        <v>0.0303240740740741</v>
      </c>
      <c r="H15" s="33" t="n">
        <v>0.00543981481481482</v>
      </c>
      <c r="I15" s="32" t="n">
        <v>53</v>
      </c>
      <c r="J15" s="33" t="n">
        <v>0.0171643518518519</v>
      </c>
      <c r="K15" s="32" t="n">
        <v>45</v>
      </c>
      <c r="L15" s="33" t="n">
        <v>0.00771990740740741</v>
      </c>
      <c r="M15" s="32" t="n">
        <v>23</v>
      </c>
      <c r="N15" s="32" t="n">
        <v>30</v>
      </c>
      <c r="O15" s="32" t="n">
        <v>26</v>
      </c>
      <c r="P15" s="32"/>
      <c r="Q15" s="32"/>
    </row>
    <row r="16" customFormat="false" ht="15" hidden="false" customHeight="true" outlineLevel="0" collapsed="false">
      <c r="A16" s="32" t="n">
        <v>15</v>
      </c>
      <c r="B16" s="32" t="n">
        <v>147</v>
      </c>
      <c r="C16" s="32" t="s">
        <v>89</v>
      </c>
      <c r="D16" s="32" t="n">
        <v>40</v>
      </c>
      <c r="E16" s="32" t="s">
        <v>47</v>
      </c>
      <c r="F16" s="32" t="s">
        <v>48</v>
      </c>
      <c r="G16" s="33" t="n">
        <v>0.0303472222222222</v>
      </c>
      <c r="H16" s="33" t="n">
        <v>0.00555555555555556</v>
      </c>
      <c r="I16" s="32" t="n">
        <v>62</v>
      </c>
      <c r="J16" s="33" t="n">
        <v>0.0161689814814815</v>
      </c>
      <c r="K16" s="32" t="n">
        <v>21</v>
      </c>
      <c r="L16" s="33" t="n">
        <v>0.00862268518518519</v>
      </c>
      <c r="M16" s="32" t="n">
        <v>73</v>
      </c>
      <c r="N16" s="32" t="n">
        <v>31</v>
      </c>
      <c r="O16" s="32" t="n">
        <v>27</v>
      </c>
      <c r="P16" s="32"/>
      <c r="Q16" s="32"/>
    </row>
    <row r="17" customFormat="false" ht="15" hidden="false" customHeight="true" outlineLevel="0" collapsed="false">
      <c r="A17" s="32" t="n">
        <v>16</v>
      </c>
      <c r="B17" s="32" t="n">
        <v>246</v>
      </c>
      <c r="C17" s="32" t="s">
        <v>95</v>
      </c>
      <c r="D17" s="32" t="n">
        <v>45</v>
      </c>
      <c r="E17" s="32" t="s">
        <v>47</v>
      </c>
      <c r="F17" s="32" t="s">
        <v>48</v>
      </c>
      <c r="G17" s="33" t="n">
        <v>0.0305439814814815</v>
      </c>
      <c r="H17" s="33" t="n">
        <v>0.00530092592592593</v>
      </c>
      <c r="I17" s="32" t="n">
        <v>46</v>
      </c>
      <c r="J17" s="33" t="n">
        <v>0.0163194444444445</v>
      </c>
      <c r="K17" s="32" t="n">
        <v>26</v>
      </c>
      <c r="L17" s="33" t="n">
        <v>0.00892361111111111</v>
      </c>
      <c r="M17" s="32" t="n">
        <v>93</v>
      </c>
      <c r="N17" s="32" t="n">
        <v>36</v>
      </c>
      <c r="O17" s="32" t="n">
        <v>31</v>
      </c>
      <c r="P17" s="32"/>
      <c r="Q17" s="32"/>
    </row>
    <row r="18" customFormat="false" ht="15" hidden="false" customHeight="true" outlineLevel="0" collapsed="false">
      <c r="A18" s="32" t="n">
        <v>17</v>
      </c>
      <c r="B18" s="32" t="n">
        <v>503</v>
      </c>
      <c r="C18" s="32" t="s">
        <v>98</v>
      </c>
      <c r="D18" s="32" t="n">
        <v>43</v>
      </c>
      <c r="E18" s="32" t="s">
        <v>47</v>
      </c>
      <c r="F18" s="32" t="s">
        <v>48</v>
      </c>
      <c r="G18" s="33" t="n">
        <v>0.030775462962963</v>
      </c>
      <c r="H18" s="33" t="n">
        <v>0.00458333333333333</v>
      </c>
      <c r="I18" s="32" t="n">
        <v>14</v>
      </c>
      <c r="J18" s="33" t="n">
        <v>0.0176273148148148</v>
      </c>
      <c r="K18" s="32" t="n">
        <v>54</v>
      </c>
      <c r="L18" s="33" t="n">
        <v>0.00856481481481482</v>
      </c>
      <c r="M18" s="32" t="n">
        <v>71</v>
      </c>
      <c r="N18" s="32" t="n">
        <v>39</v>
      </c>
      <c r="O18" s="32" t="n">
        <v>34</v>
      </c>
      <c r="P18" s="32"/>
      <c r="Q18" s="32"/>
    </row>
    <row r="19" customFormat="false" ht="15" hidden="false" customHeight="true" outlineLevel="0" collapsed="false">
      <c r="A19" s="32" t="n">
        <v>18</v>
      </c>
      <c r="B19" s="32" t="n">
        <v>308</v>
      </c>
      <c r="C19" s="32" t="s">
        <v>100</v>
      </c>
      <c r="D19" s="32" t="n">
        <v>39</v>
      </c>
      <c r="E19" s="32" t="s">
        <v>47</v>
      </c>
      <c r="F19" s="32" t="s">
        <v>48</v>
      </c>
      <c r="G19" s="33" t="n">
        <v>0.0308912037037037</v>
      </c>
      <c r="H19" s="33" t="n">
        <v>0.00545138888888889</v>
      </c>
      <c r="I19" s="32" t="n">
        <v>54</v>
      </c>
      <c r="J19" s="33" t="n">
        <v>0.0162615740740741</v>
      </c>
      <c r="K19" s="32" t="n">
        <v>23</v>
      </c>
      <c r="L19" s="33" t="n">
        <v>0.00917824074074074</v>
      </c>
      <c r="M19" s="32" t="n">
        <v>110</v>
      </c>
      <c r="N19" s="32" t="n">
        <v>41</v>
      </c>
      <c r="O19" s="32" t="n">
        <v>36</v>
      </c>
      <c r="P19" s="32"/>
      <c r="Q19" s="32"/>
    </row>
    <row r="20" customFormat="false" ht="15" hidden="false" customHeight="true" outlineLevel="0" collapsed="false">
      <c r="A20" s="32" t="n">
        <v>19</v>
      </c>
      <c r="B20" s="32" t="n">
        <v>312</v>
      </c>
      <c r="C20" s="32" t="s">
        <v>104</v>
      </c>
      <c r="D20" s="32" t="n">
        <v>30</v>
      </c>
      <c r="E20" s="32" t="s">
        <v>47</v>
      </c>
      <c r="F20" s="32" t="s">
        <v>48</v>
      </c>
      <c r="G20" s="33" t="n">
        <v>0.031400462962963</v>
      </c>
      <c r="H20" s="33" t="n">
        <v>0.0062962962962963</v>
      </c>
      <c r="I20" s="32" t="n">
        <v>127</v>
      </c>
      <c r="J20" s="33" t="n">
        <v>0.0177546296296296</v>
      </c>
      <c r="K20" s="32" t="n">
        <v>58</v>
      </c>
      <c r="L20" s="33" t="n">
        <v>0.00734953703703704</v>
      </c>
      <c r="M20" s="32" t="n">
        <v>12</v>
      </c>
      <c r="N20" s="32" t="n">
        <v>44</v>
      </c>
      <c r="O20" s="32" t="n">
        <v>39</v>
      </c>
      <c r="P20" s="32"/>
      <c r="Q20" s="32"/>
    </row>
    <row r="21" customFormat="false" ht="15" hidden="false" customHeight="true" outlineLevel="0" collapsed="false">
      <c r="A21" s="32" t="n">
        <v>20</v>
      </c>
      <c r="B21" s="32" t="n">
        <v>144</v>
      </c>
      <c r="C21" s="32" t="s">
        <v>105</v>
      </c>
      <c r="D21" s="32" t="n">
        <v>49</v>
      </c>
      <c r="E21" s="32" t="s">
        <v>47</v>
      </c>
      <c r="F21" s="32" t="s">
        <v>92</v>
      </c>
      <c r="G21" s="33" t="n">
        <v>0.0314930555555556</v>
      </c>
      <c r="H21" s="33" t="n">
        <v>0.00579861111111111</v>
      </c>
      <c r="I21" s="32" t="n">
        <v>73</v>
      </c>
      <c r="J21" s="33" t="n">
        <v>0.0160532407407407</v>
      </c>
      <c r="K21" s="32" t="n">
        <v>18</v>
      </c>
      <c r="L21" s="33" t="n">
        <v>0.0096412037037037</v>
      </c>
      <c r="M21" s="32" t="n">
        <v>133</v>
      </c>
      <c r="N21" s="32" t="n">
        <v>45</v>
      </c>
      <c r="O21" s="32" t="n">
        <v>40</v>
      </c>
      <c r="P21" s="32"/>
      <c r="Q21" s="32"/>
    </row>
    <row r="22" customFormat="false" ht="15" hidden="false" customHeight="true" outlineLevel="0" collapsed="false">
      <c r="A22" s="32" t="n">
        <v>21</v>
      </c>
      <c r="B22" s="32" t="n">
        <v>148</v>
      </c>
      <c r="C22" s="32" t="s">
        <v>108</v>
      </c>
      <c r="D22" s="32" t="n">
        <v>49</v>
      </c>
      <c r="E22" s="32" t="s">
        <v>47</v>
      </c>
      <c r="F22" s="32" t="s">
        <v>48</v>
      </c>
      <c r="G22" s="33" t="n">
        <v>0.0320138888888889</v>
      </c>
      <c r="H22" s="33" t="n">
        <v>0.00631944444444444</v>
      </c>
      <c r="I22" s="32" t="n">
        <v>132</v>
      </c>
      <c r="J22" s="33" t="n">
        <v>0.0162384259259259</v>
      </c>
      <c r="K22" s="32" t="n">
        <v>22</v>
      </c>
      <c r="L22" s="33" t="n">
        <v>0.00945601851851852</v>
      </c>
      <c r="M22" s="32" t="n">
        <v>125</v>
      </c>
      <c r="N22" s="32" t="n">
        <v>48</v>
      </c>
      <c r="O22" s="32" t="n">
        <v>43</v>
      </c>
      <c r="P22" s="32"/>
      <c r="Q22" s="32"/>
    </row>
    <row r="23" customFormat="false" ht="15" hidden="false" customHeight="true" outlineLevel="0" collapsed="false">
      <c r="A23" s="32" t="n">
        <v>22</v>
      </c>
      <c r="B23" s="32" t="n">
        <v>219</v>
      </c>
      <c r="C23" s="32" t="s">
        <v>109</v>
      </c>
      <c r="D23" s="32" t="n">
        <v>43</v>
      </c>
      <c r="E23" s="32" t="s">
        <v>47</v>
      </c>
      <c r="F23" s="32" t="s">
        <v>48</v>
      </c>
      <c r="G23" s="33" t="n">
        <v>0.0322569444444444</v>
      </c>
      <c r="H23" s="33" t="n">
        <v>0.00503472222222222</v>
      </c>
      <c r="I23" s="32" t="n">
        <v>34</v>
      </c>
      <c r="J23" s="33" t="n">
        <v>0.0172800925925926</v>
      </c>
      <c r="K23" s="32" t="n">
        <v>49</v>
      </c>
      <c r="L23" s="33" t="n">
        <v>0.00994212962962963</v>
      </c>
      <c r="M23" s="32" t="n">
        <v>145</v>
      </c>
      <c r="N23" s="32" t="n">
        <v>49</v>
      </c>
      <c r="O23" s="32" t="n">
        <v>44</v>
      </c>
      <c r="P23" s="32"/>
      <c r="Q23" s="32"/>
    </row>
    <row r="24" customFormat="false" ht="15" hidden="false" customHeight="true" outlineLevel="0" collapsed="false">
      <c r="A24" s="32" t="n">
        <v>23</v>
      </c>
      <c r="B24" s="32" t="n">
        <v>121</v>
      </c>
      <c r="C24" s="32" t="s">
        <v>110</v>
      </c>
      <c r="D24" s="32" t="n">
        <v>38</v>
      </c>
      <c r="E24" s="32" t="s">
        <v>47</v>
      </c>
      <c r="F24" s="32" t="s">
        <v>48</v>
      </c>
      <c r="G24" s="33" t="n">
        <v>0.0323263888888889</v>
      </c>
      <c r="H24" s="33" t="n">
        <v>0.00498842592592593</v>
      </c>
      <c r="I24" s="32" t="n">
        <v>31</v>
      </c>
      <c r="J24" s="33" t="n">
        <v>0.0170023148148148</v>
      </c>
      <c r="K24" s="32" t="n">
        <v>40</v>
      </c>
      <c r="L24" s="33" t="n">
        <v>0.0103356481481482</v>
      </c>
      <c r="M24" s="32" t="n">
        <v>168</v>
      </c>
      <c r="N24" s="32" t="n">
        <v>50</v>
      </c>
      <c r="O24" s="32" t="n">
        <v>45</v>
      </c>
      <c r="P24" s="32"/>
      <c r="Q24" s="32"/>
    </row>
    <row r="25" customFormat="false" ht="15" hidden="false" customHeight="true" outlineLevel="0" collapsed="false">
      <c r="A25" s="32" t="n">
        <v>24</v>
      </c>
      <c r="B25" s="32" t="n">
        <v>205</v>
      </c>
      <c r="C25" s="32" t="s">
        <v>113</v>
      </c>
      <c r="D25" s="32" t="n">
        <v>32</v>
      </c>
      <c r="E25" s="32" t="s">
        <v>47</v>
      </c>
      <c r="F25" s="32" t="s">
        <v>114</v>
      </c>
      <c r="G25" s="33" t="n">
        <v>0.0323611111111111</v>
      </c>
      <c r="H25" s="33" t="n">
        <v>0.00603009259259259</v>
      </c>
      <c r="I25" s="32" t="n">
        <v>97</v>
      </c>
      <c r="J25" s="33" t="n">
        <v>0.0179166666666667</v>
      </c>
      <c r="K25" s="32" t="n">
        <v>63</v>
      </c>
      <c r="L25" s="33" t="n">
        <v>0.00841435185185185</v>
      </c>
      <c r="M25" s="32" t="n">
        <v>61</v>
      </c>
      <c r="N25" s="32" t="n">
        <v>53</v>
      </c>
      <c r="O25" s="32" t="n">
        <v>47</v>
      </c>
      <c r="P25" s="32"/>
      <c r="Q25" s="32"/>
    </row>
    <row r="26" customFormat="false" ht="15" hidden="false" customHeight="true" outlineLevel="0" collapsed="false">
      <c r="A26" s="32" t="n">
        <v>25</v>
      </c>
      <c r="B26" s="32" t="n">
        <v>146</v>
      </c>
      <c r="C26" s="32" t="s">
        <v>115</v>
      </c>
      <c r="D26" s="32" t="n">
        <v>47</v>
      </c>
      <c r="E26" s="32" t="s">
        <v>47</v>
      </c>
      <c r="F26" s="32" t="s">
        <v>48</v>
      </c>
      <c r="G26" s="33" t="n">
        <v>0.0324074074074074</v>
      </c>
      <c r="H26" s="33" t="n">
        <v>0.00515046296296296</v>
      </c>
      <c r="I26" s="32" t="n">
        <v>39</v>
      </c>
      <c r="J26" s="33" t="n">
        <v>0.0171064814814815</v>
      </c>
      <c r="K26" s="32" t="n">
        <v>43</v>
      </c>
      <c r="L26" s="33" t="n">
        <v>0.010150462962963</v>
      </c>
      <c r="M26" s="32" t="n">
        <v>157</v>
      </c>
      <c r="N26" s="32" t="n">
        <v>54</v>
      </c>
      <c r="O26" s="32" t="n">
        <v>48</v>
      </c>
      <c r="P26" s="32"/>
      <c r="Q26" s="32"/>
    </row>
    <row r="27" customFormat="false" ht="15" hidden="false" customHeight="true" outlineLevel="0" collapsed="false">
      <c r="A27" s="32" t="n">
        <v>26</v>
      </c>
      <c r="B27" s="32" t="n">
        <v>218</v>
      </c>
      <c r="C27" s="32" t="s">
        <v>116</v>
      </c>
      <c r="D27" s="32" t="n">
        <v>33</v>
      </c>
      <c r="E27" s="32" t="s">
        <v>47</v>
      </c>
      <c r="F27" s="32" t="s">
        <v>48</v>
      </c>
      <c r="G27" s="33" t="n">
        <v>0.0324074074074074</v>
      </c>
      <c r="H27" s="33" t="n">
        <v>0.00430555555555556</v>
      </c>
      <c r="I27" s="32" t="n">
        <v>7</v>
      </c>
      <c r="J27" s="33" t="n">
        <v>0.0184953703703704</v>
      </c>
      <c r="K27" s="32" t="n">
        <v>81</v>
      </c>
      <c r="L27" s="33" t="n">
        <v>0.00960648148148148</v>
      </c>
      <c r="M27" s="32" t="n">
        <v>132</v>
      </c>
      <c r="N27" s="32" t="n">
        <v>55</v>
      </c>
      <c r="O27" s="32" t="n">
        <v>49</v>
      </c>
      <c r="P27" s="32"/>
      <c r="Q27" s="32"/>
    </row>
    <row r="28" customFormat="false" ht="15" hidden="false" customHeight="true" outlineLevel="0" collapsed="false">
      <c r="A28" s="32" t="n">
        <v>27</v>
      </c>
      <c r="B28" s="32" t="n">
        <v>558</v>
      </c>
      <c r="C28" s="32" t="s">
        <v>119</v>
      </c>
      <c r="D28" s="32" t="n">
        <v>45</v>
      </c>
      <c r="E28" s="32" t="s">
        <v>47</v>
      </c>
      <c r="F28" s="32" t="s">
        <v>48</v>
      </c>
      <c r="G28" s="33" t="n">
        <v>0.0324884259259259</v>
      </c>
      <c r="H28" s="33" t="n">
        <v>0.00569444444444445</v>
      </c>
      <c r="I28" s="32" t="n">
        <v>71</v>
      </c>
      <c r="J28" s="33" t="n">
        <v>0.0178356481481482</v>
      </c>
      <c r="K28" s="32" t="n">
        <v>62</v>
      </c>
      <c r="L28" s="33" t="n">
        <v>0.00895833333333333</v>
      </c>
      <c r="M28" s="32" t="n">
        <v>96</v>
      </c>
      <c r="N28" s="32" t="n">
        <v>58</v>
      </c>
      <c r="O28" s="32" t="n">
        <v>52</v>
      </c>
      <c r="P28" s="32"/>
      <c r="Q28" s="32"/>
    </row>
    <row r="29" customFormat="false" ht="15" hidden="false" customHeight="true" outlineLevel="0" collapsed="false">
      <c r="A29" s="32" t="n">
        <v>28</v>
      </c>
      <c r="B29" s="32" t="n">
        <v>422</v>
      </c>
      <c r="C29" s="32" t="s">
        <v>124</v>
      </c>
      <c r="D29" s="32" t="n">
        <v>45</v>
      </c>
      <c r="E29" s="32" t="s">
        <v>47</v>
      </c>
      <c r="F29" s="32" t="s">
        <v>48</v>
      </c>
      <c r="G29" s="33" t="n">
        <v>0.0327199074074074</v>
      </c>
      <c r="H29" s="33" t="n">
        <v>0.00591435185185185</v>
      </c>
      <c r="I29" s="32" t="n">
        <v>81</v>
      </c>
      <c r="J29" s="33" t="n">
        <v>0.0188773148148148</v>
      </c>
      <c r="K29" s="32" t="n">
        <v>96</v>
      </c>
      <c r="L29" s="33" t="n">
        <v>0.00792824074074074</v>
      </c>
      <c r="M29" s="32" t="n">
        <v>36</v>
      </c>
      <c r="N29" s="32" t="n">
        <v>63</v>
      </c>
      <c r="O29" s="32" t="n">
        <v>56</v>
      </c>
      <c r="P29" s="32"/>
      <c r="Q29" s="32"/>
    </row>
    <row r="30" customFormat="false" ht="15" hidden="false" customHeight="true" outlineLevel="0" collapsed="false">
      <c r="A30" s="32" t="n">
        <v>29</v>
      </c>
      <c r="B30" s="32" t="n">
        <v>450</v>
      </c>
      <c r="C30" s="32" t="s">
        <v>135</v>
      </c>
      <c r="D30" s="32" t="n">
        <v>46</v>
      </c>
      <c r="E30" s="32" t="s">
        <v>47</v>
      </c>
      <c r="F30" s="32" t="s">
        <v>48</v>
      </c>
      <c r="G30" s="33" t="n">
        <v>0.0332060185185185</v>
      </c>
      <c r="H30" s="33" t="n">
        <v>0.0059837962962963</v>
      </c>
      <c r="I30" s="32" t="n">
        <v>90</v>
      </c>
      <c r="J30" s="33" t="n">
        <v>0.0171759259259259</v>
      </c>
      <c r="K30" s="32" t="n">
        <v>46</v>
      </c>
      <c r="L30" s="33" t="n">
        <v>0.0100462962962963</v>
      </c>
      <c r="M30" s="32" t="n">
        <v>152</v>
      </c>
      <c r="N30" s="32" t="n">
        <v>74</v>
      </c>
      <c r="O30" s="32" t="n">
        <v>64</v>
      </c>
      <c r="P30" s="32"/>
      <c r="Q30" s="32"/>
    </row>
    <row r="31" customFormat="false" ht="15" hidden="false" customHeight="true" outlineLevel="0" collapsed="false">
      <c r="A31" s="32" t="n">
        <v>30</v>
      </c>
      <c r="B31" s="32" t="n">
        <v>420</v>
      </c>
      <c r="C31" s="32" t="s">
        <v>146</v>
      </c>
      <c r="D31" s="32" t="n">
        <v>33</v>
      </c>
      <c r="E31" s="32" t="s">
        <v>47</v>
      </c>
      <c r="F31" s="32" t="s">
        <v>92</v>
      </c>
      <c r="G31" s="33" t="n">
        <v>0.0334837962962963</v>
      </c>
      <c r="H31" s="33" t="n">
        <v>0.00605324074074074</v>
      </c>
      <c r="I31" s="32" t="n">
        <v>99</v>
      </c>
      <c r="J31" s="33" t="n">
        <v>0.0190277777777778</v>
      </c>
      <c r="K31" s="32" t="n">
        <v>100</v>
      </c>
      <c r="L31" s="33" t="n">
        <v>0.00840277777777778</v>
      </c>
      <c r="M31" s="32" t="n">
        <v>60</v>
      </c>
      <c r="N31" s="32" t="n">
        <v>85</v>
      </c>
      <c r="O31" s="32" t="n">
        <v>73</v>
      </c>
      <c r="P31" s="32"/>
      <c r="Q31" s="32"/>
    </row>
    <row r="32" customFormat="false" ht="15" hidden="false" customHeight="true" outlineLevel="0" collapsed="false">
      <c r="A32" s="32" t="n">
        <v>31</v>
      </c>
      <c r="B32" s="32" t="n">
        <v>254</v>
      </c>
      <c r="C32" s="32" t="s">
        <v>156</v>
      </c>
      <c r="D32" s="32" t="n">
        <v>46</v>
      </c>
      <c r="E32" s="32" t="s">
        <v>47</v>
      </c>
      <c r="F32" s="32" t="s">
        <v>48</v>
      </c>
      <c r="G32" s="33" t="n">
        <v>0.0341203703703704</v>
      </c>
      <c r="H32" s="33" t="n">
        <v>0.0062037037037037</v>
      </c>
      <c r="I32" s="32" t="n">
        <v>119</v>
      </c>
      <c r="J32" s="33" t="n">
        <v>0.0189930555555556</v>
      </c>
      <c r="K32" s="32" t="n">
        <v>98</v>
      </c>
      <c r="L32" s="33" t="n">
        <v>0.00892361111111111</v>
      </c>
      <c r="M32" s="32" t="n">
        <v>92</v>
      </c>
      <c r="N32" s="32" t="n">
        <v>95</v>
      </c>
      <c r="O32" s="32" t="n">
        <v>82</v>
      </c>
      <c r="P32" s="32"/>
      <c r="Q32" s="32"/>
    </row>
    <row r="33" customFormat="false" ht="15" hidden="false" customHeight="true" outlineLevel="0" collapsed="false">
      <c r="A33" s="32" t="n">
        <v>32</v>
      </c>
      <c r="B33" s="32" t="n">
        <v>216</v>
      </c>
      <c r="C33" s="32" t="s">
        <v>158</v>
      </c>
      <c r="D33" s="32" t="n">
        <v>43</v>
      </c>
      <c r="E33" s="32" t="s">
        <v>47</v>
      </c>
      <c r="F33" s="32" t="s">
        <v>48</v>
      </c>
      <c r="G33" s="33" t="n">
        <v>0.034212962962963</v>
      </c>
      <c r="H33" s="33" t="n">
        <v>0.0056712962962963</v>
      </c>
      <c r="I33" s="32" t="n">
        <v>70</v>
      </c>
      <c r="J33" s="33" t="n">
        <v>0.0192013888888889</v>
      </c>
      <c r="K33" s="32" t="n">
        <v>108</v>
      </c>
      <c r="L33" s="33" t="n">
        <v>0.00934027777777778</v>
      </c>
      <c r="M33" s="32" t="n">
        <v>119</v>
      </c>
      <c r="N33" s="32" t="n">
        <v>97</v>
      </c>
      <c r="O33" s="32" t="n">
        <v>83</v>
      </c>
      <c r="P33" s="32"/>
      <c r="Q33" s="32"/>
    </row>
    <row r="34" customFormat="false" ht="15" hidden="false" customHeight="true" outlineLevel="0" collapsed="false">
      <c r="A34" s="32" t="n">
        <v>33</v>
      </c>
      <c r="B34" s="32" t="n">
        <v>355</v>
      </c>
      <c r="C34" s="32" t="s">
        <v>160</v>
      </c>
      <c r="D34" s="32" t="n">
        <v>38</v>
      </c>
      <c r="E34" s="32" t="s">
        <v>47</v>
      </c>
      <c r="F34" s="32" t="s">
        <v>48</v>
      </c>
      <c r="G34" s="33" t="n">
        <v>0.0343171296296296</v>
      </c>
      <c r="H34" s="33" t="n">
        <v>0.00612268518518519</v>
      </c>
      <c r="I34" s="32" t="n">
        <v>108</v>
      </c>
      <c r="J34" s="33" t="n">
        <v>0.0199305555555556</v>
      </c>
      <c r="K34" s="32" t="n">
        <v>125</v>
      </c>
      <c r="L34" s="33" t="n">
        <v>0.00826388888888889</v>
      </c>
      <c r="M34" s="32" t="n">
        <v>55</v>
      </c>
      <c r="N34" s="32" t="n">
        <v>99</v>
      </c>
      <c r="O34" s="32" t="n">
        <v>85</v>
      </c>
      <c r="P34" s="32"/>
      <c r="Q34" s="32"/>
    </row>
    <row r="35" customFormat="false" ht="15" hidden="false" customHeight="true" outlineLevel="0" collapsed="false">
      <c r="A35" s="32" t="n">
        <v>34</v>
      </c>
      <c r="B35" s="32" t="n">
        <v>427</v>
      </c>
      <c r="C35" s="32" t="s">
        <v>162</v>
      </c>
      <c r="D35" s="32" t="n">
        <v>44</v>
      </c>
      <c r="E35" s="32" t="s">
        <v>47</v>
      </c>
      <c r="F35" s="32" t="s">
        <v>92</v>
      </c>
      <c r="G35" s="33" t="n">
        <v>0.0343287037037037</v>
      </c>
      <c r="H35" s="33" t="n">
        <v>0.00636574074074074</v>
      </c>
      <c r="I35" s="32" t="n">
        <v>136</v>
      </c>
      <c r="J35" s="33" t="n">
        <v>0.0191435185185185</v>
      </c>
      <c r="K35" s="32" t="n">
        <v>104</v>
      </c>
      <c r="L35" s="33" t="n">
        <v>0.00881944444444444</v>
      </c>
      <c r="M35" s="32" t="n">
        <v>86</v>
      </c>
      <c r="N35" s="32" t="n">
        <v>101</v>
      </c>
      <c r="O35" s="32" t="n">
        <v>86</v>
      </c>
      <c r="P35" s="32"/>
      <c r="Q35" s="32"/>
    </row>
    <row r="36" customFormat="false" ht="15" hidden="false" customHeight="true" outlineLevel="0" collapsed="false">
      <c r="A36" s="32" t="n">
        <v>35</v>
      </c>
      <c r="B36" s="32" t="n">
        <v>507</v>
      </c>
      <c r="C36" s="32" t="s">
        <v>164</v>
      </c>
      <c r="D36" s="32" t="n">
        <v>48</v>
      </c>
      <c r="E36" s="32" t="s">
        <v>47</v>
      </c>
      <c r="F36" s="32" t="s">
        <v>48</v>
      </c>
      <c r="G36" s="33" t="n">
        <v>0.0344328703703704</v>
      </c>
      <c r="H36" s="33" t="n">
        <v>0.00607638888888889</v>
      </c>
      <c r="I36" s="32" t="n">
        <v>102</v>
      </c>
      <c r="J36" s="33" t="n">
        <v>0.0192824074074074</v>
      </c>
      <c r="K36" s="32" t="n">
        <v>110</v>
      </c>
      <c r="L36" s="33" t="n">
        <v>0.00907407407407408</v>
      </c>
      <c r="M36" s="32" t="n">
        <v>102</v>
      </c>
      <c r="N36" s="32" t="n">
        <v>103</v>
      </c>
      <c r="O36" s="32" t="n">
        <v>88</v>
      </c>
      <c r="P36" s="32"/>
      <c r="Q36" s="32"/>
    </row>
    <row r="37" customFormat="false" ht="15" hidden="false" customHeight="true" outlineLevel="0" collapsed="false">
      <c r="A37" s="32" t="n">
        <v>36</v>
      </c>
      <c r="B37" s="32" t="n">
        <v>325</v>
      </c>
      <c r="C37" s="32" t="s">
        <v>177</v>
      </c>
      <c r="D37" s="32" t="n">
        <v>44</v>
      </c>
      <c r="E37" s="32" t="s">
        <v>47</v>
      </c>
      <c r="F37" s="32" t="s">
        <v>48</v>
      </c>
      <c r="G37" s="33" t="n">
        <v>0.0353125</v>
      </c>
      <c r="H37" s="33" t="n">
        <v>0.00689814814814815</v>
      </c>
      <c r="I37" s="32" t="n">
        <v>178</v>
      </c>
      <c r="J37" s="33" t="n">
        <v>0.0194791666666667</v>
      </c>
      <c r="K37" s="32" t="n">
        <v>114</v>
      </c>
      <c r="L37" s="33" t="n">
        <v>0.00893518518518519</v>
      </c>
      <c r="M37" s="32" t="n">
        <v>94</v>
      </c>
      <c r="N37" s="32" t="n">
        <v>116</v>
      </c>
      <c r="O37" s="32" t="n">
        <v>96</v>
      </c>
      <c r="P37" s="32"/>
      <c r="Q37" s="32"/>
    </row>
    <row r="38" customFormat="false" ht="15" hidden="false" customHeight="true" outlineLevel="0" collapsed="false">
      <c r="A38" s="32" t="n">
        <v>37</v>
      </c>
      <c r="B38" s="32" t="n">
        <v>402</v>
      </c>
      <c r="C38" s="32" t="s">
        <v>178</v>
      </c>
      <c r="D38" s="32" t="n">
        <v>40</v>
      </c>
      <c r="E38" s="32" t="s">
        <v>47</v>
      </c>
      <c r="F38" s="32" t="s">
        <v>48</v>
      </c>
      <c r="G38" s="33" t="n">
        <v>0.0353240740740741</v>
      </c>
      <c r="H38" s="33" t="n">
        <v>0.00611111111111111</v>
      </c>
      <c r="I38" s="32" t="n">
        <v>106</v>
      </c>
      <c r="J38" s="33" t="n">
        <v>0.0201157407407407</v>
      </c>
      <c r="K38" s="32" t="n">
        <v>132</v>
      </c>
      <c r="L38" s="33" t="n">
        <v>0.00909722222222222</v>
      </c>
      <c r="M38" s="32" t="n">
        <v>103</v>
      </c>
      <c r="N38" s="32" t="n">
        <v>117</v>
      </c>
      <c r="O38" s="32" t="n">
        <v>97</v>
      </c>
      <c r="P38" s="32"/>
      <c r="Q38" s="32"/>
    </row>
    <row r="39" customFormat="false" ht="15" hidden="false" customHeight="true" outlineLevel="0" collapsed="false">
      <c r="A39" s="32" t="n">
        <v>38</v>
      </c>
      <c r="B39" s="32" t="n">
        <v>353</v>
      </c>
      <c r="C39" s="32" t="s">
        <v>179</v>
      </c>
      <c r="D39" s="32" t="n">
        <v>48</v>
      </c>
      <c r="E39" s="32" t="s">
        <v>47</v>
      </c>
      <c r="F39" s="32" t="s">
        <v>48</v>
      </c>
      <c r="G39" s="33" t="n">
        <v>0.0353819444444445</v>
      </c>
      <c r="H39" s="33" t="n">
        <v>0.00738425925925926</v>
      </c>
      <c r="I39" s="32" t="n">
        <v>213</v>
      </c>
      <c r="J39" s="33" t="n">
        <v>0.0187384259259259</v>
      </c>
      <c r="K39" s="32" t="n">
        <v>90</v>
      </c>
      <c r="L39" s="33" t="n">
        <v>0.00925925925925926</v>
      </c>
      <c r="M39" s="32" t="n">
        <v>113</v>
      </c>
      <c r="N39" s="32" t="n">
        <v>118</v>
      </c>
      <c r="O39" s="32" t="n">
        <v>98</v>
      </c>
      <c r="P39" s="32"/>
      <c r="Q39" s="32"/>
    </row>
    <row r="40" customFormat="false" ht="15" hidden="false" customHeight="true" outlineLevel="0" collapsed="false">
      <c r="A40" s="32" t="n">
        <v>39</v>
      </c>
      <c r="B40" s="32" t="n">
        <v>440</v>
      </c>
      <c r="C40" s="32" t="s">
        <v>185</v>
      </c>
      <c r="D40" s="32" t="n">
        <v>44</v>
      </c>
      <c r="E40" s="32" t="s">
        <v>47</v>
      </c>
      <c r="F40" s="32" t="s">
        <v>48</v>
      </c>
      <c r="G40" s="33" t="n">
        <v>0.0357060185185185</v>
      </c>
      <c r="H40" s="33" t="n">
        <v>0.00699074074074074</v>
      </c>
      <c r="I40" s="32" t="n">
        <v>192</v>
      </c>
      <c r="J40" s="33" t="n">
        <v>0.0204398148148148</v>
      </c>
      <c r="K40" s="32" t="n">
        <v>140</v>
      </c>
      <c r="L40" s="33" t="n">
        <v>0.00827546296296296</v>
      </c>
      <c r="M40" s="32" t="n">
        <v>56</v>
      </c>
      <c r="N40" s="32" t="n">
        <v>123</v>
      </c>
      <c r="O40" s="32" t="n">
        <v>102</v>
      </c>
      <c r="P40" s="32"/>
      <c r="Q40" s="32"/>
    </row>
    <row r="41" customFormat="false" ht="15" hidden="false" customHeight="true" outlineLevel="0" collapsed="false">
      <c r="A41" s="32" t="n">
        <v>40</v>
      </c>
      <c r="B41" s="32" t="n">
        <v>327</v>
      </c>
      <c r="C41" s="32" t="s">
        <v>186</v>
      </c>
      <c r="D41" s="32" t="n">
        <v>40</v>
      </c>
      <c r="E41" s="32" t="s">
        <v>47</v>
      </c>
      <c r="F41" s="32" t="s">
        <v>92</v>
      </c>
      <c r="G41" s="33" t="n">
        <v>0.0357291666666667</v>
      </c>
      <c r="H41" s="33" t="n">
        <v>0.00899305555555556</v>
      </c>
      <c r="I41" s="32" t="n">
        <v>249</v>
      </c>
      <c r="J41" s="33" t="n">
        <v>0.018599537037037</v>
      </c>
      <c r="K41" s="32" t="n">
        <v>86</v>
      </c>
      <c r="L41" s="33" t="n">
        <v>0.00813657407407407</v>
      </c>
      <c r="M41" s="32" t="n">
        <v>46</v>
      </c>
      <c r="N41" s="32" t="n">
        <v>124</v>
      </c>
      <c r="O41" s="32" t="n">
        <v>103</v>
      </c>
      <c r="P41" s="32"/>
      <c r="Q41" s="32"/>
    </row>
    <row r="42" customFormat="false" ht="15" hidden="false" customHeight="true" outlineLevel="0" collapsed="false">
      <c r="A42" s="32" t="n">
        <v>41</v>
      </c>
      <c r="B42" s="32" t="n">
        <v>531</v>
      </c>
      <c r="C42" s="32" t="s">
        <v>187</v>
      </c>
      <c r="D42" s="32" t="n">
        <v>45</v>
      </c>
      <c r="E42" s="32" t="s">
        <v>47</v>
      </c>
      <c r="F42" s="32" t="s">
        <v>48</v>
      </c>
      <c r="G42" s="33" t="n">
        <v>0.0357638888888889</v>
      </c>
      <c r="H42" s="33" t="n">
        <v>0.00653935185185185</v>
      </c>
      <c r="I42" s="32" t="n">
        <v>151</v>
      </c>
      <c r="J42" s="33" t="n">
        <v>0.020462962962963</v>
      </c>
      <c r="K42" s="32" t="n">
        <v>141</v>
      </c>
      <c r="L42" s="33" t="n">
        <v>0.00876157407407407</v>
      </c>
      <c r="M42" s="32" t="n">
        <v>82</v>
      </c>
      <c r="N42" s="32" t="n">
        <v>125</v>
      </c>
      <c r="O42" s="32" t="n">
        <v>104</v>
      </c>
      <c r="P42" s="32"/>
      <c r="Q42" s="32"/>
    </row>
    <row r="43" customFormat="false" ht="15" hidden="false" customHeight="true" outlineLevel="0" collapsed="false">
      <c r="A43" s="32" t="n">
        <v>42</v>
      </c>
      <c r="B43" s="32" t="n">
        <v>354</v>
      </c>
      <c r="C43" s="32" t="s">
        <v>193</v>
      </c>
      <c r="D43" s="32" t="n">
        <v>37</v>
      </c>
      <c r="E43" s="32" t="s">
        <v>47</v>
      </c>
      <c r="F43" s="32" t="s">
        <v>48</v>
      </c>
      <c r="G43" s="33" t="n">
        <v>0.0360648148148148</v>
      </c>
      <c r="H43" s="33" t="n">
        <v>0.00646990740740741</v>
      </c>
      <c r="I43" s="32" t="n">
        <v>148</v>
      </c>
      <c r="J43" s="33" t="n">
        <v>0.0207060185185185</v>
      </c>
      <c r="K43" s="32" t="n">
        <v>147</v>
      </c>
      <c r="L43" s="33" t="n">
        <v>0.00888888888888889</v>
      </c>
      <c r="M43" s="32" t="n">
        <v>91</v>
      </c>
      <c r="N43" s="32" t="n">
        <v>131</v>
      </c>
      <c r="O43" s="32" t="n">
        <v>108</v>
      </c>
      <c r="P43" s="32"/>
      <c r="Q43" s="32"/>
    </row>
    <row r="44" customFormat="false" ht="15" hidden="false" customHeight="true" outlineLevel="0" collapsed="false">
      <c r="A44" s="32" t="n">
        <v>43</v>
      </c>
      <c r="B44" s="32" t="n">
        <v>429</v>
      </c>
      <c r="C44" s="32" t="s">
        <v>194</v>
      </c>
      <c r="D44" s="32" t="n">
        <v>46</v>
      </c>
      <c r="E44" s="32" t="s">
        <v>47</v>
      </c>
      <c r="F44" s="32" t="s">
        <v>48</v>
      </c>
      <c r="G44" s="33" t="n">
        <v>0.0360763888888889</v>
      </c>
      <c r="H44" s="33" t="n">
        <v>0.00686342592592593</v>
      </c>
      <c r="I44" s="32" t="n">
        <v>175</v>
      </c>
      <c r="J44" s="33" t="n">
        <v>0.0207291666666667</v>
      </c>
      <c r="K44" s="32" t="n">
        <v>150</v>
      </c>
      <c r="L44" s="33" t="n">
        <v>0.0084837962962963</v>
      </c>
      <c r="M44" s="32" t="n">
        <v>67</v>
      </c>
      <c r="N44" s="32" t="n">
        <v>132</v>
      </c>
      <c r="O44" s="32" t="n">
        <v>109</v>
      </c>
      <c r="P44" s="32"/>
      <c r="Q44" s="32"/>
    </row>
    <row r="45" customFormat="false" ht="15" hidden="false" customHeight="true" outlineLevel="0" collapsed="false">
      <c r="A45" s="32" t="n">
        <v>44</v>
      </c>
      <c r="B45" s="32" t="n">
        <v>520</v>
      </c>
      <c r="C45" s="32" t="s">
        <v>195</v>
      </c>
      <c r="D45" s="32" t="n">
        <v>42</v>
      </c>
      <c r="E45" s="32" t="s">
        <v>47</v>
      </c>
      <c r="F45" s="32" t="s">
        <v>48</v>
      </c>
      <c r="G45" s="33" t="n">
        <v>0.0361574074074074</v>
      </c>
      <c r="H45" s="33" t="n">
        <v>0.00697916666666667</v>
      </c>
      <c r="I45" s="32" t="n">
        <v>190</v>
      </c>
      <c r="J45" s="33" t="n">
        <v>0.0207407407407407</v>
      </c>
      <c r="K45" s="32" t="n">
        <v>151</v>
      </c>
      <c r="L45" s="33" t="n">
        <v>0.0084375</v>
      </c>
      <c r="M45" s="32" t="n">
        <v>63</v>
      </c>
      <c r="N45" s="32" t="n">
        <v>133</v>
      </c>
      <c r="O45" s="32" t="n">
        <v>110</v>
      </c>
      <c r="P45" s="32"/>
      <c r="Q45" s="32"/>
    </row>
    <row r="46" customFormat="false" ht="15" hidden="false" customHeight="true" outlineLevel="0" collapsed="false">
      <c r="A46" s="32" t="n">
        <v>45</v>
      </c>
      <c r="B46" s="32" t="n">
        <v>424</v>
      </c>
      <c r="C46" s="32" t="s">
        <v>199</v>
      </c>
      <c r="D46" s="32" t="n">
        <v>48</v>
      </c>
      <c r="E46" s="32" t="s">
        <v>47</v>
      </c>
      <c r="F46" s="32" t="s">
        <v>48</v>
      </c>
      <c r="G46" s="33" t="n">
        <v>0.0364583333333333</v>
      </c>
      <c r="H46" s="33" t="n">
        <v>0.00655092592592593</v>
      </c>
      <c r="I46" s="32" t="n">
        <v>153</v>
      </c>
      <c r="J46" s="33" t="n">
        <v>0.0210300925925926</v>
      </c>
      <c r="K46" s="32" t="n">
        <v>159</v>
      </c>
      <c r="L46" s="33" t="n">
        <v>0.00887731481481482</v>
      </c>
      <c r="M46" s="32" t="n">
        <v>89</v>
      </c>
      <c r="N46" s="32" t="n">
        <v>137</v>
      </c>
      <c r="O46" s="32" t="n">
        <v>112</v>
      </c>
      <c r="P46" s="32"/>
      <c r="Q46" s="32"/>
    </row>
    <row r="47" customFormat="false" ht="15" hidden="false" customHeight="true" outlineLevel="0" collapsed="false">
      <c r="A47" s="32" t="n">
        <v>46</v>
      </c>
      <c r="B47" s="32" t="n">
        <v>444</v>
      </c>
      <c r="C47" s="32" t="s">
        <v>210</v>
      </c>
      <c r="D47" s="32" t="n">
        <v>46</v>
      </c>
      <c r="E47" s="32" t="s">
        <v>47</v>
      </c>
      <c r="F47" s="32" t="s">
        <v>69</v>
      </c>
      <c r="G47" s="33" t="n">
        <v>0.0367592592592593</v>
      </c>
      <c r="H47" s="33" t="n">
        <v>0.00659722222222222</v>
      </c>
      <c r="I47" s="32" t="n">
        <v>157</v>
      </c>
      <c r="J47" s="33" t="n">
        <v>0.0191550925925926</v>
      </c>
      <c r="K47" s="32" t="n">
        <v>105</v>
      </c>
      <c r="L47" s="33" t="n">
        <v>0.0110069444444444</v>
      </c>
      <c r="M47" s="32" t="n">
        <v>193</v>
      </c>
      <c r="N47" s="32" t="n">
        <v>147</v>
      </c>
      <c r="O47" s="32" t="n">
        <v>122</v>
      </c>
      <c r="P47" s="32"/>
      <c r="Q47" s="32"/>
    </row>
    <row r="48" customFormat="false" ht="15" hidden="false" customHeight="true" outlineLevel="0" collapsed="false">
      <c r="A48" s="32" t="n">
        <v>47</v>
      </c>
      <c r="B48" s="32" t="n">
        <v>521</v>
      </c>
      <c r="C48" s="32" t="s">
        <v>212</v>
      </c>
      <c r="D48" s="32" t="n">
        <v>49</v>
      </c>
      <c r="E48" s="32" t="s">
        <v>47</v>
      </c>
      <c r="F48" s="32" t="s">
        <v>48</v>
      </c>
      <c r="G48" s="33" t="n">
        <v>0.0370717592592593</v>
      </c>
      <c r="H48" s="33" t="n">
        <v>0.00600694444444444</v>
      </c>
      <c r="I48" s="32" t="n">
        <v>94</v>
      </c>
      <c r="J48" s="33" t="n">
        <v>0.022962962962963</v>
      </c>
      <c r="K48" s="32" t="n">
        <v>210</v>
      </c>
      <c r="L48" s="33" t="n">
        <v>0.00810185185185185</v>
      </c>
      <c r="M48" s="32" t="n">
        <v>44</v>
      </c>
      <c r="N48" s="32" t="n">
        <v>149</v>
      </c>
      <c r="O48" s="32" t="n">
        <v>124</v>
      </c>
      <c r="P48" s="32"/>
      <c r="Q48" s="32"/>
    </row>
    <row r="49" customFormat="false" ht="15" hidden="false" customHeight="true" outlineLevel="0" collapsed="false">
      <c r="A49" s="32" t="n">
        <v>48</v>
      </c>
      <c r="B49" s="32" t="n">
        <v>446</v>
      </c>
      <c r="C49" s="32" t="s">
        <v>213</v>
      </c>
      <c r="D49" s="32" t="n">
        <v>46</v>
      </c>
      <c r="E49" s="32" t="s">
        <v>47</v>
      </c>
      <c r="F49" s="32" t="s">
        <v>48</v>
      </c>
      <c r="G49" s="33" t="n">
        <v>0.0372916666666667</v>
      </c>
      <c r="H49" s="33" t="n">
        <v>0.00721064814814815</v>
      </c>
      <c r="I49" s="32" t="n">
        <v>205</v>
      </c>
      <c r="J49" s="33" t="n">
        <v>0.0209143518518519</v>
      </c>
      <c r="K49" s="32" t="n">
        <v>153</v>
      </c>
      <c r="L49" s="33" t="n">
        <v>0.00916666666666667</v>
      </c>
      <c r="M49" s="32" t="n">
        <v>107</v>
      </c>
      <c r="N49" s="32" t="n">
        <v>150</v>
      </c>
      <c r="O49" s="32" t="n">
        <v>125</v>
      </c>
      <c r="P49" s="32"/>
      <c r="Q49" s="32"/>
    </row>
    <row r="50" customFormat="false" ht="15" hidden="false" customHeight="true" outlineLevel="0" collapsed="false">
      <c r="A50" s="32" t="n">
        <v>49</v>
      </c>
      <c r="B50" s="32" t="n">
        <v>338</v>
      </c>
      <c r="C50" s="32" t="s">
        <v>216</v>
      </c>
      <c r="D50" s="32" t="n">
        <v>38</v>
      </c>
      <c r="E50" s="32" t="s">
        <v>47</v>
      </c>
      <c r="F50" s="32" t="s">
        <v>48</v>
      </c>
      <c r="G50" s="33" t="n">
        <v>0.0374074074074074</v>
      </c>
      <c r="H50" s="33" t="n">
        <v>0.00537037037037037</v>
      </c>
      <c r="I50" s="32" t="n">
        <v>51</v>
      </c>
      <c r="J50" s="33" t="n">
        <v>0.0203125</v>
      </c>
      <c r="K50" s="32" t="n">
        <v>135</v>
      </c>
      <c r="L50" s="33" t="n">
        <v>0.011724537037037</v>
      </c>
      <c r="M50" s="32" t="n">
        <v>216</v>
      </c>
      <c r="N50" s="32" t="n">
        <v>153</v>
      </c>
      <c r="O50" s="32" t="n">
        <v>128</v>
      </c>
      <c r="P50" s="32"/>
      <c r="Q50" s="32"/>
    </row>
    <row r="51" customFormat="false" ht="15" hidden="false" customHeight="true" outlineLevel="0" collapsed="false">
      <c r="A51" s="32" t="n">
        <v>50</v>
      </c>
      <c r="B51" s="32" t="n">
        <v>356</v>
      </c>
      <c r="C51" s="32" t="s">
        <v>220</v>
      </c>
      <c r="D51" s="32" t="n">
        <v>31</v>
      </c>
      <c r="E51" s="32" t="s">
        <v>47</v>
      </c>
      <c r="F51" s="32" t="s">
        <v>48</v>
      </c>
      <c r="G51" s="33" t="n">
        <v>0.0374884259259259</v>
      </c>
      <c r="H51" s="33" t="n">
        <v>0.00582175925925926</v>
      </c>
      <c r="I51" s="32" t="n">
        <v>75</v>
      </c>
      <c r="J51" s="33" t="n">
        <v>0.0199652777777778</v>
      </c>
      <c r="K51" s="32" t="n">
        <v>127</v>
      </c>
      <c r="L51" s="33" t="n">
        <v>0.0117013888888889</v>
      </c>
      <c r="M51" s="32" t="n">
        <v>215</v>
      </c>
      <c r="N51" s="32" t="n">
        <v>157</v>
      </c>
      <c r="O51" s="32" t="n">
        <v>132</v>
      </c>
      <c r="P51" s="32"/>
      <c r="Q51" s="32"/>
    </row>
    <row r="52" customFormat="false" ht="15" hidden="false" customHeight="true" outlineLevel="0" collapsed="false">
      <c r="A52" s="32" t="n">
        <v>51</v>
      </c>
      <c r="B52" s="32" t="n">
        <v>322</v>
      </c>
      <c r="C52" s="32" t="s">
        <v>228</v>
      </c>
      <c r="D52" s="32" t="n">
        <v>36</v>
      </c>
      <c r="E52" s="32" t="s">
        <v>47</v>
      </c>
      <c r="F52" s="32" t="s">
        <v>48</v>
      </c>
      <c r="G52" s="33" t="n">
        <v>0.0381365740740741</v>
      </c>
      <c r="H52" s="33" t="n">
        <v>0.00788194444444445</v>
      </c>
      <c r="I52" s="32" t="n">
        <v>232</v>
      </c>
      <c r="J52" s="33" t="n">
        <v>0.0207291666666667</v>
      </c>
      <c r="K52" s="32" t="n">
        <v>148</v>
      </c>
      <c r="L52" s="33" t="n">
        <v>0.00952546296296296</v>
      </c>
      <c r="M52" s="32" t="n">
        <v>128</v>
      </c>
      <c r="N52" s="32" t="n">
        <v>165</v>
      </c>
      <c r="O52" s="32" t="n">
        <v>138</v>
      </c>
      <c r="P52" s="32"/>
      <c r="Q52" s="32"/>
    </row>
    <row r="53" customFormat="false" ht="15" hidden="false" customHeight="true" outlineLevel="0" collapsed="false">
      <c r="A53" s="32" t="n">
        <v>52</v>
      </c>
      <c r="B53" s="32" t="n">
        <v>556</v>
      </c>
      <c r="C53" s="32" t="s">
        <v>230</v>
      </c>
      <c r="D53" s="32" t="n">
        <v>46</v>
      </c>
      <c r="E53" s="32" t="s">
        <v>47</v>
      </c>
      <c r="F53" s="32" t="s">
        <v>48</v>
      </c>
      <c r="G53" s="33" t="n">
        <v>0.0382407407407407</v>
      </c>
      <c r="H53" s="33" t="n">
        <v>0.00693287037037037</v>
      </c>
      <c r="I53" s="32" t="n">
        <v>181</v>
      </c>
      <c r="J53" s="33" t="n">
        <v>0.0222916666666667</v>
      </c>
      <c r="K53" s="32" t="n">
        <v>193</v>
      </c>
      <c r="L53" s="33" t="n">
        <v>0.0090162037037037</v>
      </c>
      <c r="M53" s="32" t="n">
        <v>98</v>
      </c>
      <c r="N53" s="32" t="n">
        <v>167</v>
      </c>
      <c r="O53" s="32" t="n">
        <v>140</v>
      </c>
      <c r="P53" s="32"/>
      <c r="Q53" s="32"/>
    </row>
    <row r="54" customFormat="false" ht="15" hidden="false" customHeight="true" outlineLevel="0" collapsed="false">
      <c r="A54" s="32" t="n">
        <v>53</v>
      </c>
      <c r="B54" s="32" t="n">
        <v>506</v>
      </c>
      <c r="C54" s="32" t="s">
        <v>232</v>
      </c>
      <c r="D54" s="32" t="n">
        <v>30</v>
      </c>
      <c r="E54" s="32" t="s">
        <v>47</v>
      </c>
      <c r="F54" s="32" t="s">
        <v>48</v>
      </c>
      <c r="G54" s="33" t="n">
        <v>0.0383564814814815</v>
      </c>
      <c r="H54" s="33" t="n">
        <v>0.00608796296296296</v>
      </c>
      <c r="I54" s="32" t="n">
        <v>104</v>
      </c>
      <c r="J54" s="33" t="n">
        <v>0.0212268518518519</v>
      </c>
      <c r="K54" s="32" t="n">
        <v>164</v>
      </c>
      <c r="L54" s="33" t="n">
        <v>0.0110416666666667</v>
      </c>
      <c r="M54" s="32" t="n">
        <v>195</v>
      </c>
      <c r="N54" s="32" t="n">
        <v>169</v>
      </c>
      <c r="O54" s="32" t="n">
        <v>142</v>
      </c>
      <c r="P54" s="32"/>
      <c r="Q54" s="32"/>
    </row>
    <row r="55" customFormat="false" ht="15" hidden="false" customHeight="true" outlineLevel="0" collapsed="false">
      <c r="A55" s="32" t="n">
        <v>54</v>
      </c>
      <c r="B55" s="32" t="n">
        <v>408</v>
      </c>
      <c r="C55" s="32" t="s">
        <v>233</v>
      </c>
      <c r="D55" s="32" t="n">
        <v>49</v>
      </c>
      <c r="E55" s="32" t="s">
        <v>47</v>
      </c>
      <c r="F55" s="32" t="s">
        <v>114</v>
      </c>
      <c r="G55" s="33" t="n">
        <v>0.0383796296296296</v>
      </c>
      <c r="H55" s="33" t="n">
        <v>0.0071875</v>
      </c>
      <c r="I55" s="32" t="n">
        <v>202</v>
      </c>
      <c r="J55" s="33" t="n">
        <v>0.0195138888888889</v>
      </c>
      <c r="K55" s="32" t="n">
        <v>115</v>
      </c>
      <c r="L55" s="33" t="n">
        <v>0.0116782407407407</v>
      </c>
      <c r="M55" s="32" t="n">
        <v>213</v>
      </c>
      <c r="N55" s="32" t="n">
        <v>170</v>
      </c>
      <c r="O55" s="32" t="n">
        <v>143</v>
      </c>
      <c r="P55" s="32"/>
      <c r="Q55" s="32"/>
    </row>
    <row r="56" customFormat="false" ht="15" hidden="false" customHeight="true" outlineLevel="0" collapsed="false">
      <c r="A56" s="32" t="n">
        <v>55</v>
      </c>
      <c r="B56" s="32" t="n">
        <v>347</v>
      </c>
      <c r="C56" s="32" t="s">
        <v>237</v>
      </c>
      <c r="D56" s="32" t="n">
        <v>48</v>
      </c>
      <c r="E56" s="32" t="s">
        <v>47</v>
      </c>
      <c r="F56" s="32" t="s">
        <v>48</v>
      </c>
      <c r="G56" s="33" t="n">
        <v>0.0387037037037037</v>
      </c>
      <c r="H56" s="33" t="n">
        <v>0.00614583333333333</v>
      </c>
      <c r="I56" s="32" t="n">
        <v>111</v>
      </c>
      <c r="J56" s="33" t="n">
        <v>0.0193981481481482</v>
      </c>
      <c r="K56" s="32" t="n">
        <v>112</v>
      </c>
      <c r="L56" s="33" t="n">
        <v>0.0131597222222222</v>
      </c>
      <c r="M56" s="32" t="n">
        <v>232</v>
      </c>
      <c r="N56" s="32" t="n">
        <v>174</v>
      </c>
      <c r="O56" s="32" t="n">
        <v>145</v>
      </c>
      <c r="P56" s="32"/>
      <c r="Q56" s="32"/>
    </row>
    <row r="57" customFormat="false" ht="15" hidden="false" customHeight="true" outlineLevel="0" collapsed="false">
      <c r="A57" s="32" t="n">
        <v>56</v>
      </c>
      <c r="B57" s="32" t="n">
        <v>421</v>
      </c>
      <c r="C57" s="32" t="s">
        <v>238</v>
      </c>
      <c r="D57" s="32" t="n">
        <v>49</v>
      </c>
      <c r="E57" s="32" t="s">
        <v>47</v>
      </c>
      <c r="F57" s="32" t="s">
        <v>182</v>
      </c>
      <c r="G57" s="33" t="n">
        <v>0.0387962962962963</v>
      </c>
      <c r="H57" s="33" t="n">
        <v>0.00741898148148148</v>
      </c>
      <c r="I57" s="32" t="n">
        <v>215</v>
      </c>
      <c r="J57" s="33" t="n">
        <v>0.0212384259259259</v>
      </c>
      <c r="K57" s="32" t="n">
        <v>165</v>
      </c>
      <c r="L57" s="33" t="n">
        <v>0.0101388888888889</v>
      </c>
      <c r="M57" s="32" t="n">
        <v>156</v>
      </c>
      <c r="N57" s="32" t="n">
        <v>175</v>
      </c>
      <c r="O57" s="32" t="n">
        <v>146</v>
      </c>
      <c r="P57" s="32"/>
      <c r="Q57" s="32"/>
    </row>
    <row r="58" customFormat="false" ht="15" hidden="false" customHeight="true" outlineLevel="0" collapsed="false">
      <c r="A58" s="32" t="n">
        <v>57</v>
      </c>
      <c r="B58" s="32" t="n">
        <v>502</v>
      </c>
      <c r="C58" s="32" t="s">
        <v>239</v>
      </c>
      <c r="D58" s="32" t="n">
        <v>34</v>
      </c>
      <c r="E58" s="32" t="s">
        <v>47</v>
      </c>
      <c r="F58" s="32" t="s">
        <v>48</v>
      </c>
      <c r="G58" s="33" t="n">
        <v>0.0388194444444444</v>
      </c>
      <c r="H58" s="33" t="n">
        <v>0.00556712962962963</v>
      </c>
      <c r="I58" s="32" t="n">
        <v>63</v>
      </c>
      <c r="J58" s="33" t="n">
        <v>0.0224305555555556</v>
      </c>
      <c r="K58" s="32" t="n">
        <v>195</v>
      </c>
      <c r="L58" s="33" t="n">
        <v>0.0108217592592593</v>
      </c>
      <c r="M58" s="32" t="n">
        <v>184</v>
      </c>
      <c r="N58" s="32" t="n">
        <v>176</v>
      </c>
      <c r="O58" s="32" t="n">
        <v>147</v>
      </c>
      <c r="P58" s="32"/>
      <c r="Q58" s="32"/>
    </row>
    <row r="59" customFormat="false" ht="15" hidden="false" customHeight="true" outlineLevel="0" collapsed="false">
      <c r="A59" s="32" t="n">
        <v>58</v>
      </c>
      <c r="B59" s="32" t="n">
        <v>457</v>
      </c>
      <c r="C59" s="32" t="s">
        <v>243</v>
      </c>
      <c r="D59" s="32" t="n">
        <v>45</v>
      </c>
      <c r="E59" s="32" t="s">
        <v>47</v>
      </c>
      <c r="F59" s="32" t="s">
        <v>48</v>
      </c>
      <c r="G59" s="33" t="n">
        <v>0.0389699074074074</v>
      </c>
      <c r="H59" s="33" t="n">
        <v>0.00645833333333333</v>
      </c>
      <c r="I59" s="32" t="n">
        <v>145</v>
      </c>
      <c r="J59" s="33" t="n">
        <v>0.0215393518518519</v>
      </c>
      <c r="K59" s="32" t="n">
        <v>173</v>
      </c>
      <c r="L59" s="33" t="n">
        <v>0.0109722222222222</v>
      </c>
      <c r="M59" s="32" t="n">
        <v>191</v>
      </c>
      <c r="N59" s="32" t="n">
        <v>180</v>
      </c>
      <c r="O59" s="32" t="n">
        <v>151</v>
      </c>
      <c r="P59" s="32"/>
      <c r="Q59" s="32"/>
    </row>
    <row r="60" customFormat="false" ht="15" hidden="false" customHeight="true" outlineLevel="0" collapsed="false">
      <c r="A60" s="32" t="n">
        <v>59</v>
      </c>
      <c r="B60" s="32" t="n">
        <v>438</v>
      </c>
      <c r="C60" s="32" t="s">
        <v>248</v>
      </c>
      <c r="D60" s="32" t="n">
        <v>45</v>
      </c>
      <c r="E60" s="32" t="s">
        <v>47</v>
      </c>
      <c r="F60" s="32" t="s">
        <v>92</v>
      </c>
      <c r="G60" s="33" t="n">
        <v>0.0391550925925926</v>
      </c>
      <c r="H60" s="33" t="n">
        <v>0.00631944444444444</v>
      </c>
      <c r="I60" s="32" t="n">
        <v>133</v>
      </c>
      <c r="J60" s="33" t="n">
        <v>0.0222453703703704</v>
      </c>
      <c r="K60" s="32" t="n">
        <v>191</v>
      </c>
      <c r="L60" s="33" t="n">
        <v>0.0105902777777778</v>
      </c>
      <c r="M60" s="32" t="n">
        <v>179</v>
      </c>
      <c r="N60" s="32" t="n">
        <v>185</v>
      </c>
      <c r="O60" s="32" t="n">
        <v>155</v>
      </c>
      <c r="P60" s="32"/>
      <c r="Q60" s="32"/>
    </row>
    <row r="61" customFormat="false" ht="15" hidden="false" customHeight="true" outlineLevel="0" collapsed="false">
      <c r="A61" s="32" t="n">
        <v>60</v>
      </c>
      <c r="B61" s="32" t="n">
        <v>406</v>
      </c>
      <c r="C61" s="32" t="s">
        <v>249</v>
      </c>
      <c r="D61" s="32" t="n">
        <v>39</v>
      </c>
      <c r="E61" s="32" t="s">
        <v>47</v>
      </c>
      <c r="F61" s="32" t="s">
        <v>48</v>
      </c>
      <c r="G61" s="33" t="n">
        <v>0.0392939814814815</v>
      </c>
      <c r="H61" s="33" t="n">
        <v>0.0065625</v>
      </c>
      <c r="I61" s="32" t="n">
        <v>155</v>
      </c>
      <c r="J61" s="33" t="n">
        <v>0.0209953703703704</v>
      </c>
      <c r="K61" s="32" t="n">
        <v>156</v>
      </c>
      <c r="L61" s="33" t="n">
        <v>0.0117361111111111</v>
      </c>
      <c r="M61" s="32" t="n">
        <v>217</v>
      </c>
      <c r="N61" s="32" t="n">
        <v>186</v>
      </c>
      <c r="O61" s="32" t="n">
        <v>156</v>
      </c>
      <c r="P61" s="32"/>
      <c r="Q61" s="32"/>
    </row>
    <row r="62" customFormat="false" ht="15" hidden="false" customHeight="true" outlineLevel="0" collapsed="false">
      <c r="A62" s="32" t="n">
        <v>61</v>
      </c>
      <c r="B62" s="32" t="n">
        <v>526</v>
      </c>
      <c r="C62" s="32" t="s">
        <v>250</v>
      </c>
      <c r="D62" s="32" t="n">
        <v>42</v>
      </c>
      <c r="E62" s="32" t="s">
        <v>47</v>
      </c>
      <c r="F62" s="32" t="s">
        <v>48</v>
      </c>
      <c r="G62" s="33" t="n">
        <v>0.039375</v>
      </c>
      <c r="H62" s="33" t="n">
        <v>0.00666666666666667</v>
      </c>
      <c r="I62" s="32" t="n">
        <v>161</v>
      </c>
      <c r="J62" s="33" t="n">
        <v>0.0216087962962963</v>
      </c>
      <c r="K62" s="32" t="n">
        <v>175</v>
      </c>
      <c r="L62" s="33" t="n">
        <v>0.011099537037037</v>
      </c>
      <c r="M62" s="32" t="n">
        <v>197</v>
      </c>
      <c r="N62" s="32" t="n">
        <v>187</v>
      </c>
      <c r="O62" s="32" t="n">
        <v>157</v>
      </c>
      <c r="P62" s="32"/>
      <c r="Q62" s="32"/>
    </row>
    <row r="63" customFormat="false" ht="15" hidden="false" customHeight="true" outlineLevel="0" collapsed="false">
      <c r="A63" s="32" t="n">
        <v>62</v>
      </c>
      <c r="B63" s="32" t="n">
        <v>426</v>
      </c>
      <c r="C63" s="32" t="s">
        <v>253</v>
      </c>
      <c r="D63" s="32" t="n">
        <v>46</v>
      </c>
      <c r="E63" s="32" t="s">
        <v>47</v>
      </c>
      <c r="F63" s="32" t="s">
        <v>48</v>
      </c>
      <c r="G63" s="33" t="n">
        <v>0.039537037037037</v>
      </c>
      <c r="H63" s="33" t="n">
        <v>0.00837962962962963</v>
      </c>
      <c r="I63" s="32" t="n">
        <v>242</v>
      </c>
      <c r="J63" s="33" t="n">
        <v>0.0210185185185185</v>
      </c>
      <c r="K63" s="32" t="n">
        <v>157</v>
      </c>
      <c r="L63" s="33" t="n">
        <v>0.0101388888888889</v>
      </c>
      <c r="M63" s="32" t="n">
        <v>155</v>
      </c>
      <c r="N63" s="32" t="n">
        <v>190</v>
      </c>
      <c r="O63" s="32" t="n">
        <v>160</v>
      </c>
      <c r="P63" s="32"/>
      <c r="Q63" s="32"/>
    </row>
    <row r="64" customFormat="false" ht="15" hidden="false" customHeight="true" outlineLevel="0" collapsed="false">
      <c r="A64" s="32" t="n">
        <v>63</v>
      </c>
      <c r="B64" s="32" t="n">
        <v>334</v>
      </c>
      <c r="C64" s="32" t="s">
        <v>254</v>
      </c>
      <c r="D64" s="32" t="n">
        <v>46</v>
      </c>
      <c r="E64" s="32" t="s">
        <v>47</v>
      </c>
      <c r="F64" s="32" t="s">
        <v>48</v>
      </c>
      <c r="G64" s="33" t="n">
        <v>0.0396296296296296</v>
      </c>
      <c r="H64" s="33" t="n">
        <v>0.00760416666666667</v>
      </c>
      <c r="I64" s="32" t="n">
        <v>219</v>
      </c>
      <c r="J64" s="33" t="n">
        <v>0.0211458333333333</v>
      </c>
      <c r="K64" s="32" t="n">
        <v>161</v>
      </c>
      <c r="L64" s="33" t="n">
        <v>0.0108796296296296</v>
      </c>
      <c r="M64" s="32" t="n">
        <v>187</v>
      </c>
      <c r="N64" s="32" t="n">
        <v>191</v>
      </c>
      <c r="O64" s="32" t="n">
        <v>161</v>
      </c>
      <c r="P64" s="32"/>
      <c r="Q64" s="32"/>
    </row>
    <row r="65" customFormat="false" ht="15" hidden="false" customHeight="true" outlineLevel="0" collapsed="false">
      <c r="A65" s="32" t="n">
        <v>64</v>
      </c>
      <c r="B65" s="32" t="n">
        <v>324</v>
      </c>
      <c r="C65" s="32" t="s">
        <v>260</v>
      </c>
      <c r="D65" s="32" t="n">
        <v>44</v>
      </c>
      <c r="E65" s="32" t="s">
        <v>47</v>
      </c>
      <c r="F65" s="32" t="s">
        <v>48</v>
      </c>
      <c r="G65" s="33" t="n">
        <v>0.0399537037037037</v>
      </c>
      <c r="H65" s="33" t="n">
        <v>0.00677083333333333</v>
      </c>
      <c r="I65" s="32" t="n">
        <v>167</v>
      </c>
      <c r="J65" s="33" t="n">
        <v>0.0218287037037037</v>
      </c>
      <c r="K65" s="32" t="n">
        <v>180</v>
      </c>
      <c r="L65" s="33" t="n">
        <v>0.0113541666666667</v>
      </c>
      <c r="M65" s="32" t="n">
        <v>205</v>
      </c>
      <c r="N65" s="32" t="n">
        <v>197</v>
      </c>
      <c r="O65" s="32" t="n">
        <v>164</v>
      </c>
      <c r="P65" s="32"/>
      <c r="Q65" s="32"/>
    </row>
    <row r="66" customFormat="false" ht="15" hidden="false" customHeight="true" outlineLevel="0" collapsed="false">
      <c r="A66" s="32" t="n">
        <v>65</v>
      </c>
      <c r="B66" s="32" t="n">
        <v>534</v>
      </c>
      <c r="C66" s="32" t="s">
        <v>263</v>
      </c>
      <c r="D66" s="32" t="n">
        <v>42</v>
      </c>
      <c r="E66" s="32" t="s">
        <v>47</v>
      </c>
      <c r="F66" s="32" t="s">
        <v>48</v>
      </c>
      <c r="G66" s="33" t="n">
        <v>0.0400578703703704</v>
      </c>
      <c r="H66" s="33" t="n">
        <v>0.00671296296296296</v>
      </c>
      <c r="I66" s="32" t="n">
        <v>164</v>
      </c>
      <c r="J66" s="33" t="n">
        <v>0.0228472222222222</v>
      </c>
      <c r="K66" s="32" t="n">
        <v>203</v>
      </c>
      <c r="L66" s="33" t="n">
        <v>0.0104976851851852</v>
      </c>
      <c r="M66" s="32" t="n">
        <v>173</v>
      </c>
      <c r="N66" s="32" t="n">
        <v>200</v>
      </c>
      <c r="O66" s="32" t="n">
        <v>166</v>
      </c>
      <c r="P66" s="32"/>
      <c r="Q66" s="32"/>
    </row>
    <row r="67" customFormat="false" ht="15" hidden="false" customHeight="true" outlineLevel="0" collapsed="false">
      <c r="A67" s="32" t="n">
        <v>66</v>
      </c>
      <c r="B67" s="32" t="n">
        <v>430</v>
      </c>
      <c r="C67" s="32" t="s">
        <v>267</v>
      </c>
      <c r="D67" s="32" t="n">
        <v>31</v>
      </c>
      <c r="E67" s="32" t="s">
        <v>47</v>
      </c>
      <c r="F67" s="32" t="s">
        <v>48</v>
      </c>
      <c r="G67" s="33" t="n">
        <v>0.0411689814814815</v>
      </c>
      <c r="H67" s="33" t="n">
        <v>0.00689814814814815</v>
      </c>
      <c r="I67" s="32" t="n">
        <v>179</v>
      </c>
      <c r="J67" s="33" t="n">
        <v>0.0215740740740741</v>
      </c>
      <c r="K67" s="32" t="n">
        <v>174</v>
      </c>
      <c r="L67" s="33" t="n">
        <v>0.0126967592592593</v>
      </c>
      <c r="M67" s="32" t="n">
        <v>230</v>
      </c>
      <c r="N67" s="32" t="n">
        <v>204</v>
      </c>
      <c r="O67" s="32" t="n">
        <v>169</v>
      </c>
      <c r="P67" s="32"/>
      <c r="Q67" s="32"/>
    </row>
    <row r="68" customFormat="false" ht="15" hidden="false" customHeight="true" outlineLevel="0" collapsed="false">
      <c r="A68" s="32" t="n">
        <v>67</v>
      </c>
      <c r="B68" s="32" t="n">
        <v>537</v>
      </c>
      <c r="C68" s="32" t="s">
        <v>268</v>
      </c>
      <c r="D68" s="32" t="n">
        <v>44</v>
      </c>
      <c r="E68" s="32" t="s">
        <v>47</v>
      </c>
      <c r="F68" s="32" t="s">
        <v>48</v>
      </c>
      <c r="G68" s="33" t="n">
        <v>0.04125</v>
      </c>
      <c r="H68" s="33" t="n">
        <v>0.00643518518518519</v>
      </c>
      <c r="I68" s="32" t="n">
        <v>141</v>
      </c>
      <c r="J68" s="33" t="n">
        <v>0.0235648148148148</v>
      </c>
      <c r="K68" s="32" t="n">
        <v>218</v>
      </c>
      <c r="L68" s="33" t="n">
        <v>0.01125</v>
      </c>
      <c r="M68" s="32" t="n">
        <v>201</v>
      </c>
      <c r="N68" s="32" t="n">
        <v>205</v>
      </c>
      <c r="O68" s="32" t="n">
        <v>170</v>
      </c>
      <c r="P68" s="32"/>
      <c r="Q68" s="32"/>
    </row>
    <row r="69" customFormat="false" ht="15" hidden="false" customHeight="true" outlineLevel="0" collapsed="false">
      <c r="A69" s="32" t="n">
        <v>68</v>
      </c>
      <c r="B69" s="32" t="n">
        <v>352</v>
      </c>
      <c r="C69" s="32" t="s">
        <v>271</v>
      </c>
      <c r="D69" s="32" t="n">
        <v>35</v>
      </c>
      <c r="E69" s="32" t="s">
        <v>47</v>
      </c>
      <c r="F69" s="32" t="s">
        <v>48</v>
      </c>
      <c r="G69" s="33" t="n">
        <v>0.0414699074074074</v>
      </c>
      <c r="H69" s="33" t="n">
        <v>0.00767361111111111</v>
      </c>
      <c r="I69" s="32" t="n">
        <v>223</v>
      </c>
      <c r="J69" s="33" t="n">
        <v>0.022025462962963</v>
      </c>
      <c r="K69" s="32" t="n">
        <v>186</v>
      </c>
      <c r="L69" s="33" t="n">
        <v>0.0117708333333333</v>
      </c>
      <c r="M69" s="32" t="n">
        <v>219</v>
      </c>
      <c r="N69" s="32" t="n">
        <v>208</v>
      </c>
      <c r="O69" s="32" t="n">
        <v>171</v>
      </c>
      <c r="P69" s="32"/>
      <c r="Q69" s="32"/>
    </row>
    <row r="70" customFormat="false" ht="15" hidden="false" customHeight="true" outlineLevel="0" collapsed="false">
      <c r="A70" s="32" t="n">
        <v>69</v>
      </c>
      <c r="B70" s="32" t="n">
        <v>425</v>
      </c>
      <c r="C70" s="32" t="s">
        <v>275</v>
      </c>
      <c r="D70" s="32" t="n">
        <v>46</v>
      </c>
      <c r="E70" s="32" t="s">
        <v>47</v>
      </c>
      <c r="F70" s="32" t="s">
        <v>48</v>
      </c>
      <c r="G70" s="33" t="n">
        <v>0.0418981481481482</v>
      </c>
      <c r="H70" s="33" t="n">
        <v>0.00622685185185185</v>
      </c>
      <c r="I70" s="32" t="n">
        <v>120</v>
      </c>
      <c r="J70" s="33" t="n">
        <v>0.0242592592592593</v>
      </c>
      <c r="K70" s="32" t="n">
        <v>231</v>
      </c>
      <c r="L70" s="33" t="n">
        <v>0.011412037037037</v>
      </c>
      <c r="M70" s="32" t="n">
        <v>206</v>
      </c>
      <c r="N70" s="32" t="n">
        <v>212</v>
      </c>
      <c r="O70" s="32" t="n">
        <v>173</v>
      </c>
      <c r="P70" s="32"/>
      <c r="Q70" s="32"/>
    </row>
    <row r="71" customFormat="false" ht="15" hidden="false" customHeight="true" outlineLevel="0" collapsed="false">
      <c r="A71" s="32" t="n">
        <v>70</v>
      </c>
      <c r="B71" s="32" t="n">
        <v>320</v>
      </c>
      <c r="C71" s="32" t="s">
        <v>277</v>
      </c>
      <c r="D71" s="32" t="n">
        <v>49</v>
      </c>
      <c r="E71" s="32" t="s">
        <v>47</v>
      </c>
      <c r="F71" s="32" t="s">
        <v>203</v>
      </c>
      <c r="G71" s="33" t="n">
        <v>0.0424884259259259</v>
      </c>
      <c r="H71" s="33" t="n">
        <v>0.00853009259259259</v>
      </c>
      <c r="I71" s="32" t="n">
        <v>244</v>
      </c>
      <c r="J71" s="33" t="n">
        <v>0.0213888888888889</v>
      </c>
      <c r="K71" s="32" t="n">
        <v>169</v>
      </c>
      <c r="L71" s="33" t="n">
        <v>0.0125694444444444</v>
      </c>
      <c r="M71" s="32" t="n">
        <v>229</v>
      </c>
      <c r="N71" s="32" t="n">
        <v>214</v>
      </c>
      <c r="O71" s="32" t="n">
        <v>174</v>
      </c>
      <c r="P71" s="32"/>
      <c r="Q71" s="32"/>
    </row>
    <row r="72" customFormat="false" ht="15" hidden="false" customHeight="true" outlineLevel="0" collapsed="false">
      <c r="A72" s="32" t="n">
        <v>71</v>
      </c>
      <c r="B72" s="32" t="n">
        <v>435</v>
      </c>
      <c r="C72" s="32" t="s">
        <v>289</v>
      </c>
      <c r="D72" s="32" t="n">
        <v>44</v>
      </c>
      <c r="E72" s="32" t="s">
        <v>47</v>
      </c>
      <c r="F72" s="32" t="s">
        <v>69</v>
      </c>
      <c r="G72" s="33" t="n">
        <v>0.0438541666666667</v>
      </c>
      <c r="H72" s="33" t="n">
        <v>0.00693287037037037</v>
      </c>
      <c r="I72" s="32" t="n">
        <v>180</v>
      </c>
      <c r="J72" s="33" t="n">
        <v>0.0234143518518519</v>
      </c>
      <c r="K72" s="32" t="n">
        <v>215</v>
      </c>
      <c r="L72" s="33" t="n">
        <v>0.0135069444444444</v>
      </c>
      <c r="M72" s="32" t="n">
        <v>237</v>
      </c>
      <c r="N72" s="32" t="n">
        <v>225</v>
      </c>
      <c r="O72" s="32" t="n">
        <v>182</v>
      </c>
      <c r="P72" s="32"/>
      <c r="Q72" s="32"/>
    </row>
    <row r="73" customFormat="false" ht="15" hidden="false" customHeight="true" outlineLevel="0" collapsed="false">
      <c r="A73" s="32" t="n">
        <v>72</v>
      </c>
      <c r="B73" s="32" t="n">
        <v>315</v>
      </c>
      <c r="C73" s="32" t="s">
        <v>290</v>
      </c>
      <c r="D73" s="32" t="n">
        <v>49</v>
      </c>
      <c r="E73" s="32" t="s">
        <v>47</v>
      </c>
      <c r="F73" s="32" t="s">
        <v>48</v>
      </c>
      <c r="G73" s="33" t="n">
        <v>0.0441898148148148</v>
      </c>
      <c r="H73" s="33" t="n">
        <v>0.00644675925925926</v>
      </c>
      <c r="I73" s="32" t="n">
        <v>143</v>
      </c>
      <c r="J73" s="33" t="n">
        <v>0.0240856481481482</v>
      </c>
      <c r="K73" s="32" t="n">
        <v>229</v>
      </c>
      <c r="L73" s="33" t="n">
        <v>0.0136574074074074</v>
      </c>
      <c r="M73" s="32" t="n">
        <v>240</v>
      </c>
      <c r="N73" s="32" t="n">
        <v>226</v>
      </c>
      <c r="O73" s="32" t="n">
        <v>183</v>
      </c>
      <c r="P73" s="32"/>
      <c r="Q73" s="32"/>
    </row>
    <row r="74" customFormat="false" ht="15" hidden="false" customHeight="true" outlineLevel="0" collapsed="false">
      <c r="A74" s="32" t="n">
        <v>73</v>
      </c>
      <c r="B74" s="32" t="n">
        <v>443</v>
      </c>
      <c r="C74" s="32" t="s">
        <v>291</v>
      </c>
      <c r="D74" s="32" t="n">
        <v>43</v>
      </c>
      <c r="E74" s="32" t="s">
        <v>47</v>
      </c>
      <c r="F74" s="32" t="s">
        <v>48</v>
      </c>
      <c r="G74" s="33" t="n">
        <v>0.0441898148148148</v>
      </c>
      <c r="H74" s="33" t="n">
        <v>0.00675925925925926</v>
      </c>
      <c r="I74" s="32" t="n">
        <v>166</v>
      </c>
      <c r="J74" s="33" t="n">
        <v>0.0237615740740741</v>
      </c>
      <c r="K74" s="32" t="n">
        <v>223</v>
      </c>
      <c r="L74" s="33" t="n">
        <v>0.0136689814814815</v>
      </c>
      <c r="M74" s="32" t="n">
        <v>241</v>
      </c>
      <c r="N74" s="32" t="n">
        <v>227</v>
      </c>
      <c r="O74" s="32" t="n">
        <v>184</v>
      </c>
      <c r="P74" s="32"/>
      <c r="Q74" s="32"/>
    </row>
    <row r="75" customFormat="false" ht="15" hidden="false" customHeight="true" outlineLevel="0" collapsed="false">
      <c r="A75" s="32" t="n">
        <v>74</v>
      </c>
      <c r="B75" s="32" t="n">
        <v>350</v>
      </c>
      <c r="C75" s="32" t="s">
        <v>296</v>
      </c>
      <c r="D75" s="32" t="n">
        <v>36</v>
      </c>
      <c r="E75" s="32" t="s">
        <v>47</v>
      </c>
      <c r="F75" s="32" t="s">
        <v>48</v>
      </c>
      <c r="G75" s="33" t="n">
        <v>0.0444791666666667</v>
      </c>
      <c r="H75" s="33" t="n">
        <v>0.00789351851851852</v>
      </c>
      <c r="I75" s="32" t="n">
        <v>233</v>
      </c>
      <c r="J75" s="33" t="n">
        <v>0.0230555555555556</v>
      </c>
      <c r="K75" s="32" t="n">
        <v>211</v>
      </c>
      <c r="L75" s="33" t="n">
        <v>0.0135300925925926</v>
      </c>
      <c r="M75" s="32" t="n">
        <v>238</v>
      </c>
      <c r="N75" s="32" t="n">
        <v>232</v>
      </c>
      <c r="O75" s="32" t="n">
        <v>187</v>
      </c>
      <c r="P75" s="32"/>
      <c r="Q75" s="32"/>
    </row>
    <row r="76" customFormat="false" ht="15" hidden="false" customHeight="true" outlineLevel="0" collapsed="false">
      <c r="A76" s="32" t="n">
        <v>75</v>
      </c>
      <c r="B76" s="32" t="n">
        <v>150</v>
      </c>
      <c r="C76" s="32" t="s">
        <v>313</v>
      </c>
      <c r="D76" s="32" t="n">
        <v>36</v>
      </c>
      <c r="E76" s="32" t="s">
        <v>47</v>
      </c>
      <c r="F76" s="32" t="s">
        <v>48</v>
      </c>
      <c r="G76" s="33" t="n">
        <v>0.0492824074074074</v>
      </c>
      <c r="H76" s="33" t="n">
        <v>0.00780092592592593</v>
      </c>
      <c r="I76" s="32" t="n">
        <v>229</v>
      </c>
      <c r="J76" s="33" t="n">
        <v>0.0277777777777778</v>
      </c>
      <c r="K76" s="32" t="n">
        <v>248</v>
      </c>
      <c r="L76" s="33" t="n">
        <v>0.0137037037037037</v>
      </c>
      <c r="M76" s="32" t="n">
        <v>244</v>
      </c>
      <c r="N76" s="32" t="n">
        <v>249</v>
      </c>
      <c r="O76" s="32" t="n">
        <v>199</v>
      </c>
      <c r="P76" s="32"/>
      <c r="Q76" s="32"/>
    </row>
    <row r="77" customFormat="false" ht="15" hidden="false" customHeight="true" outlineLevel="0" collapsed="false">
      <c r="A77" s="32" t="n">
        <v>76</v>
      </c>
      <c r="B77" s="32" t="n">
        <v>557</v>
      </c>
      <c r="C77" s="32" t="s">
        <v>321</v>
      </c>
      <c r="D77" s="32" t="n">
        <v>36</v>
      </c>
      <c r="E77" s="32" t="s">
        <v>47</v>
      </c>
      <c r="F77" s="32" t="s">
        <v>69</v>
      </c>
      <c r="G77" s="33" t="n">
        <v>0.0810300925925926</v>
      </c>
      <c r="H77" s="33" t="n">
        <v>0.00958333333333333</v>
      </c>
      <c r="I77" s="32" t="n">
        <v>252</v>
      </c>
      <c r="J77" s="33" t="n">
        <v>0.0362037037037037</v>
      </c>
      <c r="K77" s="32" t="n">
        <v>257</v>
      </c>
      <c r="L77" s="33" t="n">
        <v>0.0352430555555556</v>
      </c>
      <c r="M77" s="32" t="n">
        <v>256</v>
      </c>
      <c r="N77" s="32" t="n">
        <v>257</v>
      </c>
      <c r="O77" s="32" t="n">
        <v>201</v>
      </c>
      <c r="P77" s="32"/>
      <c r="Q77" s="32"/>
    </row>
    <row r="78" customFormat="false" ht="15" hidden="false" customHeight="true" outlineLevel="0" collapsed="false">
      <c r="A78" s="32"/>
      <c r="B78" s="32" t="n">
        <v>104</v>
      </c>
      <c r="C78" s="32" t="s">
        <v>46</v>
      </c>
      <c r="D78" s="32" t="n">
        <v>40</v>
      </c>
      <c r="E78" s="32" t="s">
        <v>47</v>
      </c>
      <c r="F78" s="32" t="s">
        <v>48</v>
      </c>
      <c r="G78" s="33" t="n">
        <v>0.0245601851851852</v>
      </c>
      <c r="H78" s="33" t="n">
        <v>0.00398148148148148</v>
      </c>
      <c r="I78" s="32" t="n">
        <v>2</v>
      </c>
      <c r="J78" s="33" t="n">
        <v>0.0134953703703704</v>
      </c>
      <c r="K78" s="32" t="n">
        <v>1</v>
      </c>
      <c r="L78" s="33" t="n">
        <v>0.00708333333333333</v>
      </c>
      <c r="M78" s="32" t="n">
        <v>7</v>
      </c>
      <c r="N78" s="32" t="n">
        <v>1</v>
      </c>
      <c r="O78" s="32" t="n">
        <v>1</v>
      </c>
      <c r="P78" s="32"/>
      <c r="Q78" s="32" t="s">
        <v>364</v>
      </c>
    </row>
    <row r="79" customFormat="false" ht="15" hidden="false" customHeight="true" outlineLevel="0" collapsed="false">
      <c r="A79" s="32"/>
      <c r="B79" s="32" t="n">
        <v>110</v>
      </c>
      <c r="C79" s="32" t="s">
        <v>51</v>
      </c>
      <c r="D79" s="32" t="n">
        <v>40</v>
      </c>
      <c r="E79" s="32" t="s">
        <v>47</v>
      </c>
      <c r="F79" s="32" t="s">
        <v>48</v>
      </c>
      <c r="G79" s="33" t="n">
        <v>0.0249537037037037</v>
      </c>
      <c r="H79" s="33" t="n">
        <v>0.00407407407407407</v>
      </c>
      <c r="I79" s="32" t="n">
        <v>3</v>
      </c>
      <c r="J79" s="33" t="n">
        <v>0.0140856481481482</v>
      </c>
      <c r="K79" s="32" t="n">
        <v>3</v>
      </c>
      <c r="L79" s="33" t="n">
        <v>0.00679398148148148</v>
      </c>
      <c r="M79" s="32" t="n">
        <v>4</v>
      </c>
      <c r="N79" s="32" t="n">
        <v>2</v>
      </c>
      <c r="O79" s="32" t="n">
        <v>2</v>
      </c>
      <c r="P79" s="32"/>
      <c r="Q79" s="32" t="s">
        <v>364</v>
      </c>
    </row>
    <row r="80" customFormat="false" ht="15" hidden="false" customHeight="true" outlineLevel="0" collapsed="false">
      <c r="A80" s="32"/>
      <c r="B80" s="32" t="n">
        <v>152</v>
      </c>
      <c r="C80" s="32" t="s">
        <v>342</v>
      </c>
      <c r="D80" s="32" t="n">
        <v>49</v>
      </c>
      <c r="E80" s="32" t="s">
        <v>47</v>
      </c>
      <c r="F80" s="32" t="s">
        <v>48</v>
      </c>
      <c r="G80" s="33"/>
      <c r="H80" s="33"/>
      <c r="I80" s="32"/>
      <c r="J80" s="33"/>
      <c r="K80" s="32"/>
      <c r="L80" s="33"/>
      <c r="M80" s="32"/>
      <c r="N80" s="31" t="s">
        <v>339</v>
      </c>
      <c r="O80" s="32"/>
      <c r="P80" s="32"/>
      <c r="Q80" s="31" t="s">
        <v>339</v>
      </c>
    </row>
    <row r="81" customFormat="false" ht="15" hidden="false" customHeight="true" outlineLevel="0" collapsed="false">
      <c r="A81" s="32"/>
      <c r="B81" s="32" t="n">
        <v>220</v>
      </c>
      <c r="C81" s="32" t="s">
        <v>345</v>
      </c>
      <c r="D81" s="32" t="n">
        <v>34</v>
      </c>
      <c r="E81" s="32" t="s">
        <v>47</v>
      </c>
      <c r="F81" s="32" t="s">
        <v>92</v>
      </c>
      <c r="G81" s="33"/>
      <c r="H81" s="33"/>
      <c r="I81" s="32"/>
      <c r="J81" s="33"/>
      <c r="K81" s="32"/>
      <c r="L81" s="33"/>
      <c r="M81" s="32"/>
      <c r="N81" s="31" t="s">
        <v>339</v>
      </c>
      <c r="O81" s="32"/>
      <c r="P81" s="32"/>
      <c r="Q81" s="31" t="s">
        <v>339</v>
      </c>
    </row>
    <row r="82" customFormat="false" ht="15" hidden="false" customHeight="true" outlineLevel="0" collapsed="false">
      <c r="A82" s="32"/>
      <c r="B82" s="32" t="n">
        <v>228</v>
      </c>
      <c r="C82" s="32" t="s">
        <v>323</v>
      </c>
      <c r="D82" s="32" t="n">
        <v>39</v>
      </c>
      <c r="E82" s="32" t="s">
        <v>47</v>
      </c>
      <c r="F82" s="32" t="s">
        <v>48</v>
      </c>
      <c r="G82" s="33"/>
      <c r="H82" s="33" t="n">
        <v>0.00622685185185185</v>
      </c>
      <c r="I82" s="32" t="n">
        <v>121</v>
      </c>
      <c r="J82" s="33"/>
      <c r="K82" s="32"/>
      <c r="L82" s="33"/>
      <c r="M82" s="32"/>
      <c r="N82" s="31" t="s">
        <v>322</v>
      </c>
      <c r="O82" s="32"/>
      <c r="P82" s="32"/>
      <c r="Q82" s="31" t="s">
        <v>322</v>
      </c>
    </row>
    <row r="83" customFormat="false" ht="15" hidden="false" customHeight="true" outlineLevel="0" collapsed="false">
      <c r="A83" s="32"/>
      <c r="B83" s="32" t="n">
        <v>250</v>
      </c>
      <c r="C83" s="32" t="s">
        <v>347</v>
      </c>
      <c r="D83" s="32" t="n">
        <v>31</v>
      </c>
      <c r="E83" s="32" t="s">
        <v>47</v>
      </c>
      <c r="F83" s="32" t="s">
        <v>69</v>
      </c>
      <c r="G83" s="33"/>
      <c r="H83" s="33"/>
      <c r="I83" s="32"/>
      <c r="J83" s="33"/>
      <c r="K83" s="32"/>
      <c r="L83" s="33"/>
      <c r="M83" s="32"/>
      <c r="N83" s="31" t="s">
        <v>339</v>
      </c>
      <c r="O83" s="32"/>
      <c r="P83" s="32"/>
      <c r="Q83" s="31" t="s">
        <v>339</v>
      </c>
    </row>
    <row r="84" customFormat="false" ht="15" hidden="false" customHeight="true" outlineLevel="0" collapsed="false">
      <c r="A84" s="32"/>
      <c r="B84" s="32" t="n">
        <v>317</v>
      </c>
      <c r="C84" s="32" t="s">
        <v>328</v>
      </c>
      <c r="D84" s="32" t="n">
        <v>48</v>
      </c>
      <c r="E84" s="32" t="s">
        <v>47</v>
      </c>
      <c r="F84" s="32" t="s">
        <v>92</v>
      </c>
      <c r="G84" s="33"/>
      <c r="H84" s="33"/>
      <c r="I84" s="32"/>
      <c r="J84" s="33" t="n">
        <v>0.0184722222222222</v>
      </c>
      <c r="K84" s="32"/>
      <c r="L84" s="33" t="n">
        <v>0.0101157407407407</v>
      </c>
      <c r="M84" s="32"/>
      <c r="N84" s="31" t="s">
        <v>326</v>
      </c>
      <c r="O84" s="32"/>
      <c r="P84" s="32"/>
      <c r="Q84" s="31" t="s">
        <v>326</v>
      </c>
    </row>
    <row r="85" customFormat="false" ht="15" hidden="false" customHeight="true" outlineLevel="0" collapsed="false">
      <c r="A85" s="32"/>
      <c r="B85" s="32" t="n">
        <v>432</v>
      </c>
      <c r="C85" s="32" t="s">
        <v>356</v>
      </c>
      <c r="D85" s="32" t="n">
        <v>43</v>
      </c>
      <c r="E85" s="32" t="s">
        <v>47</v>
      </c>
      <c r="F85" s="32" t="s">
        <v>48</v>
      </c>
      <c r="G85" s="33"/>
      <c r="H85" s="33"/>
      <c r="I85" s="32"/>
      <c r="J85" s="33"/>
      <c r="K85" s="32"/>
      <c r="L85" s="33"/>
      <c r="M85" s="32"/>
      <c r="N85" s="31" t="s">
        <v>339</v>
      </c>
      <c r="O85" s="32"/>
      <c r="P85" s="32"/>
      <c r="Q85" s="31" t="s">
        <v>339</v>
      </c>
    </row>
    <row r="86" customFormat="false" ht="15" hidden="false" customHeight="true" outlineLevel="0" collapsed="false">
      <c r="A86" s="32"/>
      <c r="B86" s="32" t="n">
        <v>445</v>
      </c>
      <c r="C86" s="32" t="s">
        <v>336</v>
      </c>
      <c r="D86" s="32" t="n">
        <v>39</v>
      </c>
      <c r="E86" s="32" t="s">
        <v>47</v>
      </c>
      <c r="F86" s="32" t="s">
        <v>48</v>
      </c>
      <c r="G86" s="33" t="n">
        <v>0.0619444444444445</v>
      </c>
      <c r="H86" s="33"/>
      <c r="I86" s="32"/>
      <c r="J86" s="33" t="n">
        <v>0.0489583333333333</v>
      </c>
      <c r="K86" s="32"/>
      <c r="L86" s="33" t="n">
        <v>0.0118171296296296</v>
      </c>
      <c r="M86" s="32"/>
      <c r="N86" s="31" t="s">
        <v>331</v>
      </c>
      <c r="O86" s="32"/>
      <c r="P86" s="32"/>
      <c r="Q86" s="31" t="s">
        <v>331</v>
      </c>
    </row>
    <row r="87" customFormat="false" ht="15" hidden="false" customHeight="true" outlineLevel="0" collapsed="false">
      <c r="A87" s="32"/>
      <c r="B87" s="32" t="n">
        <v>514</v>
      </c>
      <c r="C87" s="32" t="s">
        <v>359</v>
      </c>
      <c r="D87" s="32" t="n">
        <v>47</v>
      </c>
      <c r="E87" s="32" t="s">
        <v>47</v>
      </c>
      <c r="F87" s="32" t="s">
        <v>48</v>
      </c>
      <c r="G87" s="33"/>
      <c r="H87" s="33"/>
      <c r="I87" s="32"/>
      <c r="J87" s="33"/>
      <c r="K87" s="32"/>
      <c r="L87" s="33"/>
      <c r="M87" s="32"/>
      <c r="N87" s="31" t="s">
        <v>339</v>
      </c>
      <c r="O87" s="32"/>
      <c r="P87" s="32"/>
      <c r="Q87" s="31" t="s">
        <v>339</v>
      </c>
    </row>
    <row r="88" customFormat="false" ht="15" hidden="false" customHeight="true" outlineLevel="0" collapsed="false">
      <c r="A88" s="32"/>
      <c r="B88" s="32" t="n">
        <v>515</v>
      </c>
      <c r="C88" s="32" t="s">
        <v>360</v>
      </c>
      <c r="D88" s="32" t="n">
        <v>49</v>
      </c>
      <c r="E88" s="32" t="s">
        <v>47</v>
      </c>
      <c r="F88" s="32" t="s">
        <v>48</v>
      </c>
      <c r="G88" s="33"/>
      <c r="H88" s="33"/>
      <c r="I88" s="32"/>
      <c r="J88" s="33"/>
      <c r="K88" s="32"/>
      <c r="L88" s="33"/>
      <c r="M88" s="32"/>
      <c r="N88" s="31" t="s">
        <v>339</v>
      </c>
      <c r="O88" s="32"/>
      <c r="P88" s="32"/>
      <c r="Q88" s="31" t="s">
        <v>339</v>
      </c>
    </row>
    <row r="89" customFormat="false" ht="15" hidden="false" customHeight="true" outlineLevel="0" collapsed="false">
      <c r="A89" s="32"/>
      <c r="B89" s="32" t="n">
        <v>554</v>
      </c>
      <c r="C89" s="32" t="s">
        <v>338</v>
      </c>
      <c r="D89" s="32" t="n">
        <v>49</v>
      </c>
      <c r="E89" s="32" t="s">
        <v>47</v>
      </c>
      <c r="F89" s="32" t="s">
        <v>48</v>
      </c>
      <c r="G89" s="33" t="n">
        <v>0.0270601851851852</v>
      </c>
      <c r="H89" s="33" t="n">
        <v>0.00618055555555556</v>
      </c>
      <c r="I89" s="32"/>
      <c r="J89" s="33" t="n">
        <v>0.0179513888888889</v>
      </c>
      <c r="K89" s="32"/>
      <c r="L89" s="33" t="n">
        <v>0.00292824074074074</v>
      </c>
      <c r="M89" s="32"/>
      <c r="N89" s="31" t="s">
        <v>331</v>
      </c>
      <c r="O89" s="32"/>
      <c r="P89" s="32"/>
      <c r="Q89" s="31" t="s">
        <v>331</v>
      </c>
    </row>
  </sheetData>
  <autoFilter ref="A1:Q89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8"/>
    <col collapsed="false" customWidth="true" hidden="false" outlineLevel="0" max="3" min="3" style="1" width="12"/>
    <col collapsed="false" customWidth="true" hidden="false" outlineLevel="0" max="5" min="4" style="1" width="6"/>
    <col collapsed="false" customWidth="true" hidden="false" outlineLevel="0" max="6" min="6" style="1" width="10"/>
    <col collapsed="false" customWidth="true" hidden="false" outlineLevel="0" max="7" min="7" style="1" width="9"/>
    <col collapsed="false" customWidth="true" hidden="false" outlineLevel="0" max="8" min="8" style="1" width="10"/>
    <col collapsed="false" customWidth="true" hidden="false" outlineLevel="0" max="9" min="9" style="1" width="6"/>
    <col collapsed="false" customWidth="true" hidden="false" outlineLevel="0" max="10" min="10" style="1" width="10"/>
    <col collapsed="false" customWidth="true" hidden="false" outlineLevel="0" max="11" min="11" style="1" width="6"/>
    <col collapsed="false" customWidth="true" hidden="false" outlineLevel="0" max="12" min="12" style="1" width="9"/>
    <col collapsed="false" customWidth="true" hidden="false" outlineLevel="0" max="13" min="13" style="1" width="6"/>
    <col collapsed="false" customWidth="true" hidden="false" outlineLevel="0" max="16" min="14" style="1" width="8"/>
    <col collapsed="false" customWidth="true" hidden="false" outlineLevel="0" max="17" min="17" style="1" width="26"/>
  </cols>
  <sheetData>
    <row r="1" customFormat="false" ht="48" hidden="false" customHeight="true" outlineLevel="0" collapsed="false">
      <c r="A1" s="28" t="s">
        <v>38</v>
      </c>
      <c r="B1" s="28" t="s">
        <v>24</v>
      </c>
      <c r="C1" s="28" t="s">
        <v>2</v>
      </c>
      <c r="D1" s="28" t="s">
        <v>25</v>
      </c>
      <c r="E1" s="28" t="s">
        <v>3</v>
      </c>
      <c r="F1" s="28" t="s">
        <v>4</v>
      </c>
      <c r="G1" s="28" t="s">
        <v>26</v>
      </c>
      <c r="H1" s="28" t="s">
        <v>27</v>
      </c>
      <c r="I1" s="29" t="s">
        <v>28</v>
      </c>
      <c r="J1" s="28" t="s">
        <v>29</v>
      </c>
      <c r="K1" s="29" t="s">
        <v>30</v>
      </c>
      <c r="L1" s="28" t="s">
        <v>33</v>
      </c>
      <c r="M1" s="29" t="s">
        <v>34</v>
      </c>
      <c r="N1" s="28" t="s">
        <v>23</v>
      </c>
      <c r="O1" s="28" t="s">
        <v>36</v>
      </c>
      <c r="P1" s="28" t="s">
        <v>37</v>
      </c>
      <c r="Q1" s="28" t="s">
        <v>363</v>
      </c>
    </row>
    <row r="2" customFormat="false" ht="15" hidden="false" customHeight="true" outlineLevel="0" collapsed="false">
      <c r="A2" s="37" t="n">
        <v>1</v>
      </c>
      <c r="B2" s="37" t="n">
        <v>211</v>
      </c>
      <c r="C2" s="37" t="s">
        <v>62</v>
      </c>
      <c r="D2" s="37" t="n">
        <v>54</v>
      </c>
      <c r="E2" s="37" t="s">
        <v>47</v>
      </c>
      <c r="F2" s="37" t="s">
        <v>48</v>
      </c>
      <c r="G2" s="38" t="n">
        <v>0.0279398148148148</v>
      </c>
      <c r="H2" s="38" t="n">
        <v>0.00479166666666667</v>
      </c>
      <c r="I2" s="37" t="n">
        <v>20</v>
      </c>
      <c r="J2" s="38" t="n">
        <v>0.0153587962962963</v>
      </c>
      <c r="K2" s="37" t="n">
        <v>7</v>
      </c>
      <c r="L2" s="38" t="n">
        <v>0.00778935185185185</v>
      </c>
      <c r="M2" s="37" t="n">
        <v>27</v>
      </c>
      <c r="N2" s="37" t="n">
        <v>10</v>
      </c>
      <c r="O2" s="37" t="n">
        <v>9</v>
      </c>
      <c r="P2" s="37"/>
      <c r="Q2" s="37"/>
    </row>
    <row r="3" customFormat="false" ht="15" hidden="false" customHeight="true" outlineLevel="0" collapsed="false">
      <c r="A3" s="37" t="n">
        <v>2</v>
      </c>
      <c r="B3" s="37" t="n">
        <v>128</v>
      </c>
      <c r="C3" s="37" t="s">
        <v>65</v>
      </c>
      <c r="D3" s="37" t="n">
        <v>58</v>
      </c>
      <c r="E3" s="37" t="s">
        <v>47</v>
      </c>
      <c r="F3" s="37" t="s">
        <v>48</v>
      </c>
      <c r="G3" s="38" t="n">
        <v>0.0284143518518519</v>
      </c>
      <c r="H3" s="38" t="n">
        <v>0.00394675925925926</v>
      </c>
      <c r="I3" s="37" t="n">
        <v>1</v>
      </c>
      <c r="J3" s="38" t="n">
        <v>0.0167476851851852</v>
      </c>
      <c r="K3" s="37" t="n">
        <v>33</v>
      </c>
      <c r="L3" s="38" t="n">
        <v>0.00771990740740741</v>
      </c>
      <c r="M3" s="37" t="n">
        <v>24</v>
      </c>
      <c r="N3" s="37" t="n">
        <v>13</v>
      </c>
      <c r="O3" s="37" t="n">
        <v>11</v>
      </c>
      <c r="P3" s="37"/>
      <c r="Q3" s="37"/>
    </row>
    <row r="4" customFormat="false" ht="15" hidden="false" customHeight="true" outlineLevel="0" collapsed="false">
      <c r="A4" s="37" t="n">
        <v>3</v>
      </c>
      <c r="B4" s="37" t="n">
        <v>125</v>
      </c>
      <c r="C4" s="37" t="s">
        <v>76</v>
      </c>
      <c r="D4" s="37" t="n">
        <v>56</v>
      </c>
      <c r="E4" s="37" t="s">
        <v>47</v>
      </c>
      <c r="F4" s="37" t="s">
        <v>69</v>
      </c>
      <c r="G4" s="38" t="n">
        <v>0.0293634259259259</v>
      </c>
      <c r="H4" s="38" t="n">
        <v>0.00484953703703704</v>
      </c>
      <c r="I4" s="37" t="n">
        <v>24</v>
      </c>
      <c r="J4" s="38" t="n">
        <v>0.0177662037037037</v>
      </c>
      <c r="K4" s="37" t="n">
        <v>60</v>
      </c>
      <c r="L4" s="38" t="n">
        <v>0.00674768518518519</v>
      </c>
      <c r="M4" s="37" t="n">
        <v>2</v>
      </c>
      <c r="N4" s="37" t="n">
        <v>19</v>
      </c>
      <c r="O4" s="37" t="n">
        <v>15</v>
      </c>
      <c r="P4" s="37"/>
      <c r="Q4" s="37"/>
    </row>
    <row r="5" customFormat="false" ht="15" hidden="false" customHeight="true" outlineLevel="0" collapsed="false">
      <c r="A5" s="32" t="n">
        <v>4</v>
      </c>
      <c r="B5" s="32" t="n">
        <v>306</v>
      </c>
      <c r="C5" s="32" t="s">
        <v>77</v>
      </c>
      <c r="D5" s="32" t="n">
        <v>57</v>
      </c>
      <c r="E5" s="32" t="s">
        <v>47</v>
      </c>
      <c r="F5" s="32" t="s">
        <v>48</v>
      </c>
      <c r="G5" s="33" t="n">
        <v>0.029375</v>
      </c>
      <c r="H5" s="33" t="n">
        <v>0.00481481481481482</v>
      </c>
      <c r="I5" s="32" t="n">
        <v>22</v>
      </c>
      <c r="J5" s="33" t="n">
        <v>0.0165162037037037</v>
      </c>
      <c r="K5" s="32" t="n">
        <v>30</v>
      </c>
      <c r="L5" s="33" t="n">
        <v>0.00804398148148148</v>
      </c>
      <c r="M5" s="32" t="n">
        <v>42</v>
      </c>
      <c r="N5" s="32" t="n">
        <v>20</v>
      </c>
      <c r="O5" s="32" t="n">
        <v>16</v>
      </c>
      <c r="P5" s="32"/>
      <c r="Q5" s="32"/>
    </row>
    <row r="6" customFormat="false" ht="15" hidden="false" customHeight="true" outlineLevel="0" collapsed="false">
      <c r="A6" s="32" t="n">
        <v>5</v>
      </c>
      <c r="B6" s="32" t="n">
        <v>129</v>
      </c>
      <c r="C6" s="32" t="s">
        <v>82</v>
      </c>
      <c r="D6" s="32" t="n">
        <v>63</v>
      </c>
      <c r="E6" s="32" t="s">
        <v>47</v>
      </c>
      <c r="F6" s="32" t="s">
        <v>48</v>
      </c>
      <c r="G6" s="33" t="n">
        <v>0.0298842592592593</v>
      </c>
      <c r="H6" s="33" t="n">
        <v>0.00612268518518519</v>
      </c>
      <c r="I6" s="32" t="n">
        <v>109</v>
      </c>
      <c r="J6" s="33" t="n">
        <v>0.0155092592592593</v>
      </c>
      <c r="K6" s="32" t="n">
        <v>12</v>
      </c>
      <c r="L6" s="33" t="n">
        <v>0.00825231481481482</v>
      </c>
      <c r="M6" s="32" t="n">
        <v>54</v>
      </c>
      <c r="N6" s="32" t="n">
        <v>25</v>
      </c>
      <c r="O6" s="32" t="n">
        <v>21</v>
      </c>
      <c r="P6" s="32"/>
      <c r="Q6" s="32"/>
    </row>
    <row r="7" customFormat="false" ht="15" hidden="false" customHeight="true" outlineLevel="0" collapsed="false">
      <c r="A7" s="32" t="n">
        <v>6</v>
      </c>
      <c r="B7" s="32" t="n">
        <v>124</v>
      </c>
      <c r="C7" s="32" t="s">
        <v>91</v>
      </c>
      <c r="D7" s="32" t="n">
        <v>60</v>
      </c>
      <c r="E7" s="32" t="s">
        <v>47</v>
      </c>
      <c r="F7" s="32" t="s">
        <v>92</v>
      </c>
      <c r="G7" s="33" t="n">
        <v>0.030474537037037</v>
      </c>
      <c r="H7" s="33" t="n">
        <v>0.00486111111111111</v>
      </c>
      <c r="I7" s="32" t="n">
        <v>25</v>
      </c>
      <c r="J7" s="33" t="n">
        <v>0.0166435185185185</v>
      </c>
      <c r="K7" s="32" t="n">
        <v>32</v>
      </c>
      <c r="L7" s="33" t="n">
        <v>0.00896990740740741</v>
      </c>
      <c r="M7" s="32" t="n">
        <v>97</v>
      </c>
      <c r="N7" s="32" t="n">
        <v>33</v>
      </c>
      <c r="O7" s="32" t="n">
        <v>28</v>
      </c>
      <c r="P7" s="32"/>
      <c r="Q7" s="32"/>
    </row>
    <row r="8" customFormat="false" ht="15" hidden="false" customHeight="true" outlineLevel="0" collapsed="false">
      <c r="A8" s="32" t="n">
        <v>7</v>
      </c>
      <c r="B8" s="32" t="n">
        <v>157</v>
      </c>
      <c r="C8" s="32" t="s">
        <v>94</v>
      </c>
      <c r="D8" s="32" t="n">
        <v>51</v>
      </c>
      <c r="E8" s="32" t="s">
        <v>47</v>
      </c>
      <c r="F8" s="32" t="s">
        <v>48</v>
      </c>
      <c r="G8" s="33" t="n">
        <v>0.0305324074074074</v>
      </c>
      <c r="H8" s="33" t="n">
        <v>0.00583333333333333</v>
      </c>
      <c r="I8" s="32" t="n">
        <v>76</v>
      </c>
      <c r="J8" s="33" t="n">
        <v>0.0165277777777778</v>
      </c>
      <c r="K8" s="32" t="n">
        <v>31</v>
      </c>
      <c r="L8" s="33" t="n">
        <v>0.0081712962962963</v>
      </c>
      <c r="M8" s="32" t="n">
        <v>51</v>
      </c>
      <c r="N8" s="32" t="n">
        <v>35</v>
      </c>
      <c r="O8" s="32" t="n">
        <v>30</v>
      </c>
      <c r="P8" s="32"/>
      <c r="Q8" s="32"/>
    </row>
    <row r="9" customFormat="false" ht="15" hidden="false" customHeight="true" outlineLevel="0" collapsed="false">
      <c r="A9" s="32" t="n">
        <v>8</v>
      </c>
      <c r="B9" s="32" t="n">
        <v>159</v>
      </c>
      <c r="C9" s="32" t="s">
        <v>97</v>
      </c>
      <c r="D9" s="32" t="n">
        <v>53</v>
      </c>
      <c r="E9" s="32" t="s">
        <v>47</v>
      </c>
      <c r="F9" s="32" t="s">
        <v>92</v>
      </c>
      <c r="G9" s="33" t="n">
        <v>0.0307407407407407</v>
      </c>
      <c r="H9" s="33" t="n">
        <v>0.00525462962962963</v>
      </c>
      <c r="I9" s="32" t="n">
        <v>45</v>
      </c>
      <c r="J9" s="33" t="n">
        <v>0.017337962962963</v>
      </c>
      <c r="K9" s="32" t="n">
        <v>50</v>
      </c>
      <c r="L9" s="33" t="n">
        <v>0.00814814814814815</v>
      </c>
      <c r="M9" s="32" t="n">
        <v>47</v>
      </c>
      <c r="N9" s="32" t="n">
        <v>38</v>
      </c>
      <c r="O9" s="32" t="n">
        <v>33</v>
      </c>
      <c r="P9" s="32"/>
      <c r="Q9" s="32"/>
    </row>
    <row r="10" customFormat="false" ht="15" hidden="false" customHeight="true" outlineLevel="0" collapsed="false">
      <c r="A10" s="32" t="n">
        <v>9</v>
      </c>
      <c r="B10" s="32" t="n">
        <v>559</v>
      </c>
      <c r="C10" s="32" t="s">
        <v>99</v>
      </c>
      <c r="D10" s="32" t="n">
        <v>54</v>
      </c>
      <c r="E10" s="32" t="s">
        <v>47</v>
      </c>
      <c r="F10" s="32" t="s">
        <v>48</v>
      </c>
      <c r="G10" s="33" t="n">
        <v>0.0308912037037037</v>
      </c>
      <c r="H10" s="33" t="n">
        <v>0.0055787037037037</v>
      </c>
      <c r="I10" s="32" t="n">
        <v>64</v>
      </c>
      <c r="J10" s="33" t="n">
        <v>0.0174537037037037</v>
      </c>
      <c r="K10" s="32" t="n">
        <v>51</v>
      </c>
      <c r="L10" s="33" t="n">
        <v>0.0078587962962963</v>
      </c>
      <c r="M10" s="32" t="n">
        <v>31</v>
      </c>
      <c r="N10" s="32" t="n">
        <v>40</v>
      </c>
      <c r="O10" s="32" t="n">
        <v>35</v>
      </c>
      <c r="P10" s="32"/>
      <c r="Q10" s="32"/>
    </row>
    <row r="11" customFormat="false" ht="15" hidden="false" customHeight="true" outlineLevel="0" collapsed="false">
      <c r="A11" s="32" t="n">
        <v>10</v>
      </c>
      <c r="B11" s="32" t="n">
        <v>109</v>
      </c>
      <c r="C11" s="32" t="s">
        <v>101</v>
      </c>
      <c r="D11" s="32" t="n">
        <v>51</v>
      </c>
      <c r="E11" s="32" t="s">
        <v>47</v>
      </c>
      <c r="F11" s="32" t="s">
        <v>48</v>
      </c>
      <c r="G11" s="33" t="n">
        <v>0.0310416666666667</v>
      </c>
      <c r="H11" s="33" t="n">
        <v>0.00537037037037037</v>
      </c>
      <c r="I11" s="32" t="n">
        <v>50</v>
      </c>
      <c r="J11" s="33" t="n">
        <v>0.0169791666666667</v>
      </c>
      <c r="K11" s="32" t="n">
        <v>37</v>
      </c>
      <c r="L11" s="33" t="n">
        <v>0.00869212962962963</v>
      </c>
      <c r="M11" s="32" t="n">
        <v>76</v>
      </c>
      <c r="N11" s="32" t="n">
        <v>42</v>
      </c>
      <c r="O11" s="32" t="n">
        <v>37</v>
      </c>
      <c r="P11" s="32"/>
      <c r="Q11" s="32"/>
    </row>
    <row r="12" customFormat="false" ht="15" hidden="false" customHeight="true" outlineLevel="0" collapsed="false">
      <c r="A12" s="32" t="n">
        <v>11</v>
      </c>
      <c r="B12" s="32" t="n">
        <v>225</v>
      </c>
      <c r="C12" s="32" t="s">
        <v>102</v>
      </c>
      <c r="D12" s="32" t="n">
        <v>65</v>
      </c>
      <c r="E12" s="32" t="s">
        <v>47</v>
      </c>
      <c r="F12" s="32" t="s">
        <v>103</v>
      </c>
      <c r="G12" s="33" t="n">
        <v>0.0311574074074074</v>
      </c>
      <c r="H12" s="33" t="n">
        <v>0.005</v>
      </c>
      <c r="I12" s="32" t="n">
        <v>32</v>
      </c>
      <c r="J12" s="33" t="n">
        <v>0.0167708333333333</v>
      </c>
      <c r="K12" s="32" t="n">
        <v>34</v>
      </c>
      <c r="L12" s="33" t="n">
        <v>0.00938657407407407</v>
      </c>
      <c r="M12" s="32" t="n">
        <v>121</v>
      </c>
      <c r="N12" s="32" t="n">
        <v>43</v>
      </c>
      <c r="O12" s="32" t="n">
        <v>38</v>
      </c>
      <c r="P12" s="32"/>
      <c r="Q12" s="32"/>
    </row>
    <row r="13" customFormat="false" ht="15" hidden="false" customHeight="true" outlineLevel="0" collapsed="false">
      <c r="A13" s="32" t="n">
        <v>12</v>
      </c>
      <c r="B13" s="32" t="n">
        <v>433</v>
      </c>
      <c r="C13" s="32" t="s">
        <v>107</v>
      </c>
      <c r="D13" s="32" t="n">
        <v>58</v>
      </c>
      <c r="E13" s="32" t="s">
        <v>47</v>
      </c>
      <c r="F13" s="32" t="s">
        <v>48</v>
      </c>
      <c r="G13" s="33" t="n">
        <v>0.0319097222222222</v>
      </c>
      <c r="H13" s="33" t="n">
        <v>0.00681712962962963</v>
      </c>
      <c r="I13" s="32" t="n">
        <v>170</v>
      </c>
      <c r="J13" s="33" t="n">
        <v>0.0171180555555556</v>
      </c>
      <c r="K13" s="32" t="n">
        <v>44</v>
      </c>
      <c r="L13" s="33" t="n">
        <v>0.00797453703703704</v>
      </c>
      <c r="M13" s="32" t="n">
        <v>37</v>
      </c>
      <c r="N13" s="32" t="n">
        <v>47</v>
      </c>
      <c r="O13" s="32" t="n">
        <v>42</v>
      </c>
      <c r="P13" s="32"/>
      <c r="Q13" s="32"/>
    </row>
    <row r="14" customFormat="false" ht="15" hidden="false" customHeight="true" outlineLevel="0" collapsed="false">
      <c r="A14" s="32" t="n">
        <v>13</v>
      </c>
      <c r="B14" s="32" t="n">
        <v>249</v>
      </c>
      <c r="C14" s="32" t="s">
        <v>111</v>
      </c>
      <c r="D14" s="32" t="n">
        <v>57</v>
      </c>
      <c r="E14" s="32" t="s">
        <v>47</v>
      </c>
      <c r="F14" s="32" t="s">
        <v>48</v>
      </c>
      <c r="G14" s="33" t="n">
        <v>0.032337962962963</v>
      </c>
      <c r="H14" s="33" t="n">
        <v>0.00623842592592593</v>
      </c>
      <c r="I14" s="32" t="n">
        <v>122</v>
      </c>
      <c r="J14" s="33" t="n">
        <v>0.0169791666666667</v>
      </c>
      <c r="K14" s="32" t="n">
        <v>36</v>
      </c>
      <c r="L14" s="33" t="n">
        <v>0.00912037037037037</v>
      </c>
      <c r="M14" s="32" t="n">
        <v>106</v>
      </c>
      <c r="N14" s="32" t="n">
        <v>51</v>
      </c>
      <c r="O14" s="32" t="n">
        <v>46</v>
      </c>
      <c r="P14" s="32"/>
      <c r="Q14" s="32"/>
    </row>
    <row r="15" customFormat="false" ht="15" hidden="false" customHeight="true" outlineLevel="0" collapsed="false">
      <c r="A15" s="32" t="n">
        <v>14</v>
      </c>
      <c r="B15" s="32" t="n">
        <v>203</v>
      </c>
      <c r="C15" s="32" t="s">
        <v>117</v>
      </c>
      <c r="D15" s="32" t="n">
        <v>52</v>
      </c>
      <c r="E15" s="32" t="s">
        <v>47</v>
      </c>
      <c r="F15" s="32" t="s">
        <v>48</v>
      </c>
      <c r="G15" s="33" t="n">
        <v>0.0324305555555556</v>
      </c>
      <c r="H15" s="33" t="n">
        <v>0.00597222222222222</v>
      </c>
      <c r="I15" s="32" t="n">
        <v>88</v>
      </c>
      <c r="J15" s="33" t="n">
        <v>0.0179976851851852</v>
      </c>
      <c r="K15" s="32" t="n">
        <v>65</v>
      </c>
      <c r="L15" s="33" t="n">
        <v>0.00846064814814815</v>
      </c>
      <c r="M15" s="32" t="n">
        <v>64</v>
      </c>
      <c r="N15" s="32" t="n">
        <v>56</v>
      </c>
      <c r="O15" s="32" t="n">
        <v>50</v>
      </c>
      <c r="P15" s="32"/>
      <c r="Q15" s="32"/>
    </row>
    <row r="16" customFormat="false" ht="15" hidden="false" customHeight="true" outlineLevel="0" collapsed="false">
      <c r="A16" s="32" t="n">
        <v>15</v>
      </c>
      <c r="B16" s="32" t="n">
        <v>552</v>
      </c>
      <c r="C16" s="32" t="s">
        <v>118</v>
      </c>
      <c r="D16" s="32" t="n">
        <v>58</v>
      </c>
      <c r="E16" s="32" t="s">
        <v>47</v>
      </c>
      <c r="F16" s="32" t="s">
        <v>48</v>
      </c>
      <c r="G16" s="33" t="n">
        <v>0.0324652777777778</v>
      </c>
      <c r="H16" s="33" t="n">
        <v>0.0059837962962963</v>
      </c>
      <c r="I16" s="32" t="n">
        <v>89</v>
      </c>
      <c r="J16" s="33" t="n">
        <v>0.0180092592592593</v>
      </c>
      <c r="K16" s="32" t="n">
        <v>68</v>
      </c>
      <c r="L16" s="33" t="n">
        <v>0.00847222222222222</v>
      </c>
      <c r="M16" s="32" t="n">
        <v>66</v>
      </c>
      <c r="N16" s="32" t="n">
        <v>57</v>
      </c>
      <c r="O16" s="32" t="n">
        <v>51</v>
      </c>
      <c r="P16" s="32"/>
      <c r="Q16" s="32"/>
    </row>
    <row r="17" customFormat="false" ht="15" hidden="false" customHeight="true" outlineLevel="0" collapsed="false">
      <c r="A17" s="32" t="n">
        <v>16</v>
      </c>
      <c r="B17" s="32" t="n">
        <v>343</v>
      </c>
      <c r="C17" s="32" t="s">
        <v>120</v>
      </c>
      <c r="D17" s="32" t="n">
        <v>54</v>
      </c>
      <c r="E17" s="32" t="s">
        <v>47</v>
      </c>
      <c r="F17" s="32" t="s">
        <v>48</v>
      </c>
      <c r="G17" s="33" t="n">
        <v>0.0326388888888889</v>
      </c>
      <c r="H17" s="33" t="n">
        <v>0.00740740740740741</v>
      </c>
      <c r="I17" s="32" t="n">
        <v>214</v>
      </c>
      <c r="J17" s="33" t="n">
        <v>0.0177314814814815</v>
      </c>
      <c r="K17" s="32" t="n">
        <v>57</v>
      </c>
      <c r="L17" s="33" t="n">
        <v>0.0075</v>
      </c>
      <c r="M17" s="32" t="n">
        <v>17</v>
      </c>
      <c r="N17" s="32" t="n">
        <v>59</v>
      </c>
      <c r="O17" s="32" t="n">
        <v>53</v>
      </c>
      <c r="P17" s="32"/>
      <c r="Q17" s="32"/>
    </row>
    <row r="18" customFormat="false" ht="15" hidden="false" customHeight="true" outlineLevel="0" collapsed="false">
      <c r="A18" s="32" t="n">
        <v>17</v>
      </c>
      <c r="B18" s="32" t="n">
        <v>137</v>
      </c>
      <c r="C18" s="32" t="s">
        <v>121</v>
      </c>
      <c r="D18" s="32" t="n">
        <v>62</v>
      </c>
      <c r="E18" s="32" t="s">
        <v>47</v>
      </c>
      <c r="F18" s="32" t="s">
        <v>48</v>
      </c>
      <c r="G18" s="33" t="n">
        <v>0.032662037037037</v>
      </c>
      <c r="H18" s="33" t="n">
        <v>0.0071875</v>
      </c>
      <c r="I18" s="32" t="n">
        <v>203</v>
      </c>
      <c r="J18" s="33" t="n">
        <v>0.0159722222222222</v>
      </c>
      <c r="K18" s="32" t="n">
        <v>17</v>
      </c>
      <c r="L18" s="33" t="n">
        <v>0.00950231481481481</v>
      </c>
      <c r="M18" s="32" t="n">
        <v>127</v>
      </c>
      <c r="N18" s="32" t="n">
        <v>60</v>
      </c>
      <c r="O18" s="32" t="n">
        <v>54</v>
      </c>
      <c r="P18" s="32"/>
      <c r="Q18" s="32"/>
    </row>
    <row r="19" customFormat="false" ht="15" hidden="false" customHeight="true" outlineLevel="0" collapsed="false">
      <c r="A19" s="32" t="n">
        <v>18</v>
      </c>
      <c r="B19" s="32" t="n">
        <v>223</v>
      </c>
      <c r="C19" s="32" t="s">
        <v>123</v>
      </c>
      <c r="D19" s="32" t="n">
        <v>54</v>
      </c>
      <c r="E19" s="32" t="s">
        <v>47</v>
      </c>
      <c r="F19" s="32" t="s">
        <v>48</v>
      </c>
      <c r="G19" s="33" t="n">
        <v>0.0327083333333333</v>
      </c>
      <c r="H19" s="33" t="n">
        <v>0.00596064814814815</v>
      </c>
      <c r="I19" s="32" t="n">
        <v>86</v>
      </c>
      <c r="J19" s="33" t="n">
        <v>0.0179976851851852</v>
      </c>
      <c r="K19" s="32" t="n">
        <v>67</v>
      </c>
      <c r="L19" s="33" t="n">
        <v>0.00875</v>
      </c>
      <c r="M19" s="32" t="n">
        <v>80</v>
      </c>
      <c r="N19" s="32" t="n">
        <v>62</v>
      </c>
      <c r="O19" s="32" t="n">
        <v>55</v>
      </c>
      <c r="P19" s="32"/>
      <c r="Q19" s="32"/>
    </row>
    <row r="20" customFormat="false" ht="15" hidden="false" customHeight="true" outlineLevel="0" collapsed="false">
      <c r="A20" s="32" t="n">
        <v>19</v>
      </c>
      <c r="B20" s="32" t="n">
        <v>255</v>
      </c>
      <c r="C20" s="32" t="s">
        <v>126</v>
      </c>
      <c r="D20" s="32" t="n">
        <v>57</v>
      </c>
      <c r="E20" s="32" t="s">
        <v>47</v>
      </c>
      <c r="F20" s="32" t="s">
        <v>48</v>
      </c>
      <c r="G20" s="33" t="n">
        <v>0.0328819444444444</v>
      </c>
      <c r="H20" s="33" t="n">
        <v>0.0053587962962963</v>
      </c>
      <c r="I20" s="32" t="n">
        <v>49</v>
      </c>
      <c r="J20" s="33" t="n">
        <v>0.0190972222222222</v>
      </c>
      <c r="K20" s="32" t="n">
        <v>102</v>
      </c>
      <c r="L20" s="33" t="n">
        <v>0.00842592592592593</v>
      </c>
      <c r="M20" s="32" t="n">
        <v>62</v>
      </c>
      <c r="N20" s="32" t="n">
        <v>65</v>
      </c>
      <c r="O20" s="32" t="n">
        <v>57</v>
      </c>
      <c r="P20" s="32"/>
      <c r="Q20" s="32"/>
    </row>
    <row r="21" customFormat="false" ht="15" hidden="false" customHeight="true" outlineLevel="0" collapsed="false">
      <c r="A21" s="32" t="n">
        <v>20</v>
      </c>
      <c r="B21" s="32" t="n">
        <v>319</v>
      </c>
      <c r="C21" s="32" t="s">
        <v>127</v>
      </c>
      <c r="D21" s="32" t="n">
        <v>56</v>
      </c>
      <c r="E21" s="32" t="s">
        <v>47</v>
      </c>
      <c r="F21" s="32" t="s">
        <v>48</v>
      </c>
      <c r="G21" s="33" t="n">
        <v>0.0328819444444444</v>
      </c>
      <c r="H21" s="33" t="n">
        <v>0.00658564814814815</v>
      </c>
      <c r="I21" s="32" t="n">
        <v>156</v>
      </c>
      <c r="J21" s="33" t="n">
        <v>0.0175925925925926</v>
      </c>
      <c r="K21" s="32" t="n">
        <v>52</v>
      </c>
      <c r="L21" s="33" t="n">
        <v>0.0087037037037037</v>
      </c>
      <c r="M21" s="32" t="n">
        <v>77</v>
      </c>
      <c r="N21" s="32" t="n">
        <v>66</v>
      </c>
      <c r="O21" s="32" t="n">
        <v>58</v>
      </c>
      <c r="P21" s="32"/>
      <c r="Q21" s="32"/>
    </row>
    <row r="22" customFormat="false" ht="15" hidden="false" customHeight="true" outlineLevel="0" collapsed="false">
      <c r="A22" s="32" t="n">
        <v>21</v>
      </c>
      <c r="B22" s="32" t="n">
        <v>252</v>
      </c>
      <c r="C22" s="32" t="s">
        <v>131</v>
      </c>
      <c r="D22" s="32" t="n">
        <v>58</v>
      </c>
      <c r="E22" s="32" t="s">
        <v>47</v>
      </c>
      <c r="F22" s="32" t="s">
        <v>92</v>
      </c>
      <c r="G22" s="33" t="n">
        <v>0.0330092592592593</v>
      </c>
      <c r="H22" s="33" t="n">
        <v>0.00546296296296296</v>
      </c>
      <c r="I22" s="32" t="n">
        <v>55</v>
      </c>
      <c r="J22" s="33" t="n">
        <v>0.0179976851851852</v>
      </c>
      <c r="K22" s="32" t="n">
        <v>66</v>
      </c>
      <c r="L22" s="33" t="n">
        <v>0.00954861111111111</v>
      </c>
      <c r="M22" s="32" t="n">
        <v>129</v>
      </c>
      <c r="N22" s="32" t="n">
        <v>70</v>
      </c>
      <c r="O22" s="32" t="n">
        <v>61</v>
      </c>
      <c r="P22" s="32"/>
      <c r="Q22" s="32"/>
    </row>
    <row r="23" customFormat="false" ht="15" hidden="false" customHeight="true" outlineLevel="0" collapsed="false">
      <c r="A23" s="32" t="n">
        <v>22</v>
      </c>
      <c r="B23" s="32" t="n">
        <v>233</v>
      </c>
      <c r="C23" s="32" t="s">
        <v>132</v>
      </c>
      <c r="D23" s="32" t="n">
        <v>51</v>
      </c>
      <c r="E23" s="32" t="s">
        <v>47</v>
      </c>
      <c r="F23" s="32" t="s">
        <v>48</v>
      </c>
      <c r="G23" s="33" t="n">
        <v>0.0330439814814815</v>
      </c>
      <c r="H23" s="33" t="n">
        <v>0.00534722222222222</v>
      </c>
      <c r="I23" s="32" t="n">
        <v>48</v>
      </c>
      <c r="J23" s="33" t="n">
        <v>0.0197685185185185</v>
      </c>
      <c r="K23" s="32" t="n">
        <v>123</v>
      </c>
      <c r="L23" s="33" t="n">
        <v>0.00792824074074074</v>
      </c>
      <c r="M23" s="32" t="n">
        <v>35</v>
      </c>
      <c r="N23" s="32" t="n">
        <v>71</v>
      </c>
      <c r="O23" s="32" t="n">
        <v>62</v>
      </c>
      <c r="P23" s="32"/>
      <c r="Q23" s="32"/>
    </row>
    <row r="24" customFormat="false" ht="15" hidden="false" customHeight="true" outlineLevel="0" collapsed="false">
      <c r="A24" s="32" t="n">
        <v>23</v>
      </c>
      <c r="B24" s="32" t="n">
        <v>214</v>
      </c>
      <c r="C24" s="32" t="s">
        <v>133</v>
      </c>
      <c r="D24" s="32" t="n">
        <v>51</v>
      </c>
      <c r="E24" s="32" t="s">
        <v>47</v>
      </c>
      <c r="F24" s="32" t="s">
        <v>48</v>
      </c>
      <c r="G24" s="33" t="n">
        <v>0.0330787037037037</v>
      </c>
      <c r="H24" s="33" t="n">
        <v>0.00565972222222222</v>
      </c>
      <c r="I24" s="32" t="n">
        <v>69</v>
      </c>
      <c r="J24" s="33" t="n">
        <v>0.0197337962962963</v>
      </c>
      <c r="K24" s="32" t="n">
        <v>121</v>
      </c>
      <c r="L24" s="33" t="n">
        <v>0.00768518518518519</v>
      </c>
      <c r="M24" s="32" t="n">
        <v>22</v>
      </c>
      <c r="N24" s="32" t="n">
        <v>72</v>
      </c>
      <c r="O24" s="32" t="n">
        <v>63</v>
      </c>
      <c r="P24" s="32"/>
      <c r="Q24" s="32"/>
    </row>
    <row r="25" customFormat="false" ht="15" hidden="false" customHeight="true" outlineLevel="0" collapsed="false">
      <c r="A25" s="32" t="n">
        <v>24</v>
      </c>
      <c r="B25" s="32" t="n">
        <v>504</v>
      </c>
      <c r="C25" s="32" t="s">
        <v>136</v>
      </c>
      <c r="D25" s="32" t="n">
        <v>53</v>
      </c>
      <c r="E25" s="32" t="s">
        <v>47</v>
      </c>
      <c r="F25" s="32" t="s">
        <v>48</v>
      </c>
      <c r="G25" s="33" t="n">
        <v>0.0332175925925926</v>
      </c>
      <c r="H25" s="33" t="n">
        <v>0.00707175925925926</v>
      </c>
      <c r="I25" s="32" t="n">
        <v>194</v>
      </c>
      <c r="J25" s="33" t="n">
        <v>0.0188541666666667</v>
      </c>
      <c r="K25" s="32" t="n">
        <v>95</v>
      </c>
      <c r="L25" s="33" t="n">
        <v>0.00729166666666667</v>
      </c>
      <c r="M25" s="32" t="n">
        <v>10</v>
      </c>
      <c r="N25" s="32" t="n">
        <v>75</v>
      </c>
      <c r="O25" s="32" t="n">
        <v>65</v>
      </c>
      <c r="P25" s="32"/>
      <c r="Q25" s="32"/>
    </row>
    <row r="26" customFormat="false" ht="15" hidden="false" customHeight="true" outlineLevel="0" collapsed="false">
      <c r="A26" s="32" t="n">
        <v>25</v>
      </c>
      <c r="B26" s="32" t="n">
        <v>127</v>
      </c>
      <c r="C26" s="32" t="s">
        <v>137</v>
      </c>
      <c r="D26" s="32" t="n">
        <v>66</v>
      </c>
      <c r="E26" s="32" t="s">
        <v>47</v>
      </c>
      <c r="F26" s="32" t="s">
        <v>48</v>
      </c>
      <c r="G26" s="33" t="n">
        <v>0.0332523148148148</v>
      </c>
      <c r="H26" s="33" t="n">
        <v>0.00585648148148148</v>
      </c>
      <c r="I26" s="32" t="n">
        <v>79</v>
      </c>
      <c r="J26" s="33" t="n">
        <v>0.0172337962962963</v>
      </c>
      <c r="K26" s="32" t="n">
        <v>48</v>
      </c>
      <c r="L26" s="33" t="n">
        <v>0.010162037037037</v>
      </c>
      <c r="M26" s="32" t="n">
        <v>158</v>
      </c>
      <c r="N26" s="32" t="n">
        <v>76</v>
      </c>
      <c r="O26" s="32" t="n">
        <v>66</v>
      </c>
      <c r="P26" s="32"/>
      <c r="Q26" s="32"/>
    </row>
    <row r="27" customFormat="false" ht="15" hidden="false" customHeight="true" outlineLevel="0" collapsed="false">
      <c r="A27" s="32" t="n">
        <v>26</v>
      </c>
      <c r="B27" s="32" t="n">
        <v>251</v>
      </c>
      <c r="C27" s="32" t="s">
        <v>138</v>
      </c>
      <c r="D27" s="32" t="n">
        <v>60</v>
      </c>
      <c r="E27" s="32" t="s">
        <v>47</v>
      </c>
      <c r="F27" s="32" t="s">
        <v>48</v>
      </c>
      <c r="G27" s="33" t="n">
        <v>0.033287037037037</v>
      </c>
      <c r="H27" s="33" t="n">
        <v>0.00600694444444444</v>
      </c>
      <c r="I27" s="32" t="n">
        <v>93</v>
      </c>
      <c r="J27" s="33" t="n">
        <v>0.0184490740740741</v>
      </c>
      <c r="K27" s="32" t="n">
        <v>80</v>
      </c>
      <c r="L27" s="33" t="n">
        <v>0.00883101851851852</v>
      </c>
      <c r="M27" s="32" t="n">
        <v>87</v>
      </c>
      <c r="N27" s="32" t="n">
        <v>77</v>
      </c>
      <c r="O27" s="32" t="n">
        <v>67</v>
      </c>
      <c r="P27" s="32"/>
      <c r="Q27" s="32"/>
    </row>
    <row r="28" customFormat="false" ht="15" hidden="false" customHeight="true" outlineLevel="0" collapsed="false">
      <c r="A28" s="32" t="n">
        <v>27</v>
      </c>
      <c r="B28" s="32" t="n">
        <v>257</v>
      </c>
      <c r="C28" s="32" t="s">
        <v>141</v>
      </c>
      <c r="D28" s="32" t="n">
        <v>61</v>
      </c>
      <c r="E28" s="32" t="s">
        <v>47</v>
      </c>
      <c r="F28" s="32"/>
      <c r="G28" s="33" t="n">
        <v>0.0333333333333333</v>
      </c>
      <c r="H28" s="33" t="n">
        <v>0.00555555555555556</v>
      </c>
      <c r="I28" s="32" t="n">
        <v>61</v>
      </c>
      <c r="J28" s="33" t="n">
        <v>0.0181828703703704</v>
      </c>
      <c r="K28" s="32" t="n">
        <v>73</v>
      </c>
      <c r="L28" s="33" t="n">
        <v>0.00959490740740741</v>
      </c>
      <c r="M28" s="32" t="n">
        <v>131</v>
      </c>
      <c r="N28" s="32" t="n">
        <v>80</v>
      </c>
      <c r="O28" s="32" t="n">
        <v>68</v>
      </c>
      <c r="P28" s="32"/>
      <c r="Q28" s="32"/>
    </row>
    <row r="29" customFormat="false" ht="15" hidden="false" customHeight="true" outlineLevel="0" collapsed="false">
      <c r="A29" s="32" t="n">
        <v>28</v>
      </c>
      <c r="B29" s="32" t="n">
        <v>158</v>
      </c>
      <c r="C29" s="32" t="s">
        <v>142</v>
      </c>
      <c r="D29" s="32" t="n">
        <v>53</v>
      </c>
      <c r="E29" s="32" t="s">
        <v>47</v>
      </c>
      <c r="F29" s="32" t="s">
        <v>48</v>
      </c>
      <c r="G29" s="33" t="n">
        <v>0.0333680555555556</v>
      </c>
      <c r="H29" s="33" t="n">
        <v>0.00662037037037037</v>
      </c>
      <c r="I29" s="32" t="n">
        <v>159</v>
      </c>
      <c r="J29" s="33" t="n">
        <v>0.0183449074074074</v>
      </c>
      <c r="K29" s="32" t="n">
        <v>76</v>
      </c>
      <c r="L29" s="33" t="n">
        <v>0.00840277777777778</v>
      </c>
      <c r="M29" s="32" t="n">
        <v>59</v>
      </c>
      <c r="N29" s="32" t="n">
        <v>81</v>
      </c>
      <c r="O29" s="32" t="n">
        <v>69</v>
      </c>
      <c r="P29" s="32"/>
      <c r="Q29" s="32"/>
    </row>
    <row r="30" customFormat="false" ht="15" hidden="false" customHeight="true" outlineLevel="0" collapsed="false">
      <c r="A30" s="32" t="n">
        <v>29</v>
      </c>
      <c r="B30" s="32" t="n">
        <v>330</v>
      </c>
      <c r="C30" s="32" t="s">
        <v>143</v>
      </c>
      <c r="D30" s="32" t="n">
        <v>56</v>
      </c>
      <c r="E30" s="32" t="s">
        <v>47</v>
      </c>
      <c r="F30" s="32" t="s">
        <v>92</v>
      </c>
      <c r="G30" s="33" t="n">
        <v>0.0334143518518519</v>
      </c>
      <c r="H30" s="33" t="n">
        <v>0.00609953703703704</v>
      </c>
      <c r="I30" s="32" t="n">
        <v>105</v>
      </c>
      <c r="J30" s="33" t="n">
        <v>0.018287037037037</v>
      </c>
      <c r="K30" s="32" t="n">
        <v>75</v>
      </c>
      <c r="L30" s="33" t="n">
        <v>0.00902777777777778</v>
      </c>
      <c r="M30" s="32" t="n">
        <v>99</v>
      </c>
      <c r="N30" s="32" t="n">
        <v>82</v>
      </c>
      <c r="O30" s="32" t="n">
        <v>70</v>
      </c>
      <c r="P30" s="32"/>
      <c r="Q30" s="32"/>
    </row>
    <row r="31" customFormat="false" ht="15" hidden="false" customHeight="true" outlineLevel="0" collapsed="false">
      <c r="A31" s="32" t="n">
        <v>30</v>
      </c>
      <c r="B31" s="32" t="n">
        <v>134</v>
      </c>
      <c r="C31" s="32" t="s">
        <v>144</v>
      </c>
      <c r="D31" s="32" t="n">
        <v>61</v>
      </c>
      <c r="E31" s="32" t="s">
        <v>47</v>
      </c>
      <c r="F31" s="32" t="s">
        <v>48</v>
      </c>
      <c r="G31" s="33" t="n">
        <v>0.0334375</v>
      </c>
      <c r="H31" s="33" t="n">
        <v>0.00581018518518519</v>
      </c>
      <c r="I31" s="32" t="n">
        <v>74</v>
      </c>
      <c r="J31" s="33" t="n">
        <v>0.0185069444444444</v>
      </c>
      <c r="K31" s="32" t="n">
        <v>82</v>
      </c>
      <c r="L31" s="33" t="n">
        <v>0.00912037037037037</v>
      </c>
      <c r="M31" s="32" t="n">
        <v>105</v>
      </c>
      <c r="N31" s="32" t="n">
        <v>83</v>
      </c>
      <c r="O31" s="32" t="n">
        <v>71</v>
      </c>
      <c r="P31" s="32"/>
      <c r="Q31" s="32"/>
    </row>
    <row r="32" customFormat="false" ht="15" hidden="false" customHeight="true" outlineLevel="0" collapsed="false">
      <c r="A32" s="32" t="n">
        <v>31</v>
      </c>
      <c r="B32" s="32" t="n">
        <v>307</v>
      </c>
      <c r="C32" s="32" t="s">
        <v>145</v>
      </c>
      <c r="D32" s="32" t="n">
        <v>61</v>
      </c>
      <c r="E32" s="32" t="s">
        <v>47</v>
      </c>
      <c r="F32" s="32" t="s">
        <v>48</v>
      </c>
      <c r="G32" s="33" t="n">
        <v>0.0334490740740741</v>
      </c>
      <c r="H32" s="33" t="n">
        <v>0.00600694444444444</v>
      </c>
      <c r="I32" s="32" t="n">
        <v>95</v>
      </c>
      <c r="J32" s="33" t="n">
        <v>0.017662037037037</v>
      </c>
      <c r="K32" s="32" t="n">
        <v>55</v>
      </c>
      <c r="L32" s="33" t="n">
        <v>0.00978009259259259</v>
      </c>
      <c r="M32" s="32" t="n">
        <v>137</v>
      </c>
      <c r="N32" s="32" t="n">
        <v>84</v>
      </c>
      <c r="O32" s="32" t="n">
        <v>72</v>
      </c>
      <c r="P32" s="32"/>
      <c r="Q32" s="32"/>
    </row>
    <row r="33" customFormat="false" ht="15" hidden="false" customHeight="true" outlineLevel="0" collapsed="false">
      <c r="A33" s="32" t="n">
        <v>32</v>
      </c>
      <c r="B33" s="32" t="n">
        <v>316</v>
      </c>
      <c r="C33" s="32" t="s">
        <v>147</v>
      </c>
      <c r="D33" s="32" t="n">
        <v>52</v>
      </c>
      <c r="E33" s="32" t="s">
        <v>47</v>
      </c>
      <c r="F33" s="32" t="s">
        <v>48</v>
      </c>
      <c r="G33" s="33" t="n">
        <v>0.0335300925925926</v>
      </c>
      <c r="H33" s="33" t="n">
        <v>0.00799768518518519</v>
      </c>
      <c r="I33" s="32" t="n">
        <v>235</v>
      </c>
      <c r="J33" s="33" t="n">
        <v>0.0181018518518519</v>
      </c>
      <c r="K33" s="32" t="n">
        <v>70</v>
      </c>
      <c r="L33" s="33" t="n">
        <v>0.00743055555555556</v>
      </c>
      <c r="M33" s="32" t="n">
        <v>14</v>
      </c>
      <c r="N33" s="32" t="n">
        <v>86</v>
      </c>
      <c r="O33" s="32" t="n">
        <v>74</v>
      </c>
      <c r="P33" s="32"/>
      <c r="Q33" s="32"/>
    </row>
    <row r="34" customFormat="false" ht="15" hidden="false" customHeight="true" outlineLevel="0" collapsed="false">
      <c r="A34" s="32" t="n">
        <v>33</v>
      </c>
      <c r="B34" s="32" t="n">
        <v>321</v>
      </c>
      <c r="C34" s="32" t="s">
        <v>149</v>
      </c>
      <c r="D34" s="32" t="n">
        <v>53</v>
      </c>
      <c r="E34" s="32" t="s">
        <v>47</v>
      </c>
      <c r="F34" s="32" t="s">
        <v>48</v>
      </c>
      <c r="G34" s="33" t="n">
        <v>0.0337152777777778</v>
      </c>
      <c r="H34" s="33" t="n">
        <v>0.00638888888888889</v>
      </c>
      <c r="I34" s="32" t="n">
        <v>137</v>
      </c>
      <c r="J34" s="33" t="n">
        <v>0.0192592592592593</v>
      </c>
      <c r="K34" s="32" t="n">
        <v>109</v>
      </c>
      <c r="L34" s="33" t="n">
        <v>0.00806712962962963</v>
      </c>
      <c r="M34" s="32" t="n">
        <v>43</v>
      </c>
      <c r="N34" s="32" t="n">
        <v>88</v>
      </c>
      <c r="O34" s="32" t="n">
        <v>75</v>
      </c>
      <c r="P34" s="32"/>
      <c r="Q34" s="32"/>
    </row>
    <row r="35" customFormat="false" ht="15" hidden="false" customHeight="true" outlineLevel="0" collapsed="false">
      <c r="A35" s="32" t="n">
        <v>34</v>
      </c>
      <c r="B35" s="32" t="n">
        <v>561</v>
      </c>
      <c r="C35" s="32" t="s">
        <v>150</v>
      </c>
      <c r="D35" s="32" t="n">
        <v>62</v>
      </c>
      <c r="E35" s="32" t="s">
        <v>47</v>
      </c>
      <c r="F35" s="32" t="s">
        <v>92</v>
      </c>
      <c r="G35" s="33" t="n">
        <v>0.0339236111111111</v>
      </c>
      <c r="H35" s="33" t="n">
        <v>0.00606481481481482</v>
      </c>
      <c r="I35" s="32" t="n">
        <v>100</v>
      </c>
      <c r="J35" s="33" t="n">
        <v>0.0184375</v>
      </c>
      <c r="K35" s="32" t="n">
        <v>79</v>
      </c>
      <c r="L35" s="33" t="n">
        <v>0.0094212962962963</v>
      </c>
      <c r="M35" s="32" t="n">
        <v>123</v>
      </c>
      <c r="N35" s="32" t="n">
        <v>89</v>
      </c>
      <c r="O35" s="32" t="n">
        <v>76</v>
      </c>
      <c r="P35" s="32"/>
      <c r="Q35" s="32"/>
    </row>
    <row r="36" customFormat="false" ht="15" hidden="false" customHeight="true" outlineLevel="0" collapsed="false">
      <c r="A36" s="32" t="n">
        <v>35</v>
      </c>
      <c r="B36" s="32" t="n">
        <v>336</v>
      </c>
      <c r="C36" s="32" t="s">
        <v>154</v>
      </c>
      <c r="D36" s="32" t="n">
        <v>62</v>
      </c>
      <c r="E36" s="32" t="s">
        <v>47</v>
      </c>
      <c r="F36" s="32" t="s">
        <v>48</v>
      </c>
      <c r="G36" s="33" t="n">
        <v>0.0340625</v>
      </c>
      <c r="H36" s="33" t="n">
        <v>0.00597222222222222</v>
      </c>
      <c r="I36" s="32" t="n">
        <v>87</v>
      </c>
      <c r="J36" s="33" t="n">
        <v>0.0189930555555556</v>
      </c>
      <c r="K36" s="32" t="n">
        <v>99</v>
      </c>
      <c r="L36" s="33" t="n">
        <v>0.00909722222222222</v>
      </c>
      <c r="M36" s="32" t="n">
        <v>104</v>
      </c>
      <c r="N36" s="32" t="n">
        <v>93</v>
      </c>
      <c r="O36" s="32" t="n">
        <v>80</v>
      </c>
      <c r="P36" s="32"/>
      <c r="Q36" s="32"/>
    </row>
    <row r="37" customFormat="false" ht="15" hidden="false" customHeight="true" outlineLevel="0" collapsed="false">
      <c r="A37" s="32" t="n">
        <v>36</v>
      </c>
      <c r="B37" s="32" t="n">
        <v>326</v>
      </c>
      <c r="C37" s="32" t="s">
        <v>155</v>
      </c>
      <c r="D37" s="32" t="n">
        <v>50</v>
      </c>
      <c r="E37" s="32" t="s">
        <v>47</v>
      </c>
      <c r="F37" s="32" t="s">
        <v>48</v>
      </c>
      <c r="G37" s="33" t="n">
        <v>0.0341087962962963</v>
      </c>
      <c r="H37" s="33" t="n">
        <v>0.00631944444444444</v>
      </c>
      <c r="I37" s="32" t="n">
        <v>135</v>
      </c>
      <c r="J37" s="33" t="n">
        <v>0.0186111111111111</v>
      </c>
      <c r="K37" s="32" t="n">
        <v>87</v>
      </c>
      <c r="L37" s="33" t="n">
        <v>0.00917824074074074</v>
      </c>
      <c r="M37" s="32" t="n">
        <v>109</v>
      </c>
      <c r="N37" s="32" t="n">
        <v>94</v>
      </c>
      <c r="O37" s="32" t="n">
        <v>81</v>
      </c>
      <c r="P37" s="32"/>
      <c r="Q37" s="32"/>
    </row>
    <row r="38" customFormat="false" ht="15" hidden="false" customHeight="true" outlineLevel="0" collapsed="false">
      <c r="A38" s="32" t="n">
        <v>37</v>
      </c>
      <c r="B38" s="32" t="n">
        <v>119</v>
      </c>
      <c r="C38" s="32" t="s">
        <v>159</v>
      </c>
      <c r="D38" s="32" t="n">
        <v>57</v>
      </c>
      <c r="E38" s="32" t="s">
        <v>47</v>
      </c>
      <c r="F38" s="32" t="s">
        <v>48</v>
      </c>
      <c r="G38" s="33" t="n">
        <v>0.034212962962963</v>
      </c>
      <c r="H38" s="33" t="n">
        <v>0.00603009259259259</v>
      </c>
      <c r="I38" s="32" t="n">
        <v>98</v>
      </c>
      <c r="J38" s="33" t="n">
        <v>0.0179282407407407</v>
      </c>
      <c r="K38" s="32" t="n">
        <v>64</v>
      </c>
      <c r="L38" s="33" t="n">
        <v>0.0102546296296296</v>
      </c>
      <c r="M38" s="32" t="n">
        <v>161</v>
      </c>
      <c r="N38" s="32" t="n">
        <v>98</v>
      </c>
      <c r="O38" s="32" t="n">
        <v>84</v>
      </c>
      <c r="P38" s="32"/>
      <c r="Q38" s="32"/>
    </row>
    <row r="39" customFormat="false" ht="15" hidden="false" customHeight="true" outlineLevel="0" collapsed="false">
      <c r="A39" s="32" t="n">
        <v>38</v>
      </c>
      <c r="B39" s="32" t="n">
        <v>229</v>
      </c>
      <c r="C39" s="32" t="s">
        <v>163</v>
      </c>
      <c r="D39" s="32" t="n">
        <v>59</v>
      </c>
      <c r="E39" s="32" t="s">
        <v>47</v>
      </c>
      <c r="F39" s="32" t="s">
        <v>48</v>
      </c>
      <c r="G39" s="33" t="n">
        <v>0.0344097222222222</v>
      </c>
      <c r="H39" s="33" t="n">
        <v>0.0065625</v>
      </c>
      <c r="I39" s="32" t="n">
        <v>154</v>
      </c>
      <c r="J39" s="33" t="n">
        <v>0.0187962962962963</v>
      </c>
      <c r="K39" s="32" t="n">
        <v>92</v>
      </c>
      <c r="L39" s="33" t="n">
        <v>0.00905092592592593</v>
      </c>
      <c r="M39" s="32" t="n">
        <v>101</v>
      </c>
      <c r="N39" s="32" t="n">
        <v>102</v>
      </c>
      <c r="O39" s="32" t="n">
        <v>87</v>
      </c>
      <c r="P39" s="32"/>
      <c r="Q39" s="32"/>
    </row>
    <row r="40" customFormat="false" ht="15" hidden="false" customHeight="true" outlineLevel="0" collapsed="false">
      <c r="A40" s="32" t="n">
        <v>39</v>
      </c>
      <c r="B40" s="32" t="n">
        <v>247</v>
      </c>
      <c r="C40" s="32" t="s">
        <v>167</v>
      </c>
      <c r="D40" s="32" t="n">
        <v>50</v>
      </c>
      <c r="E40" s="32" t="s">
        <v>47</v>
      </c>
      <c r="F40" s="32" t="s">
        <v>69</v>
      </c>
      <c r="G40" s="33" t="n">
        <v>0.0347569444444444</v>
      </c>
      <c r="H40" s="33" t="n">
        <v>0.00525462962962963</v>
      </c>
      <c r="I40" s="32" t="n">
        <v>43</v>
      </c>
      <c r="J40" s="33" t="n">
        <v>0.018599537037037</v>
      </c>
      <c r="K40" s="32" t="n">
        <v>85</v>
      </c>
      <c r="L40" s="33" t="n">
        <v>0.0109027777777778</v>
      </c>
      <c r="M40" s="32" t="n">
        <v>190</v>
      </c>
      <c r="N40" s="32" t="n">
        <v>106</v>
      </c>
      <c r="O40" s="32" t="n">
        <v>89</v>
      </c>
      <c r="P40" s="32"/>
      <c r="Q40" s="32"/>
    </row>
    <row r="41" customFormat="false" ht="15" hidden="false" customHeight="true" outlineLevel="0" collapsed="false">
      <c r="A41" s="32" t="n">
        <v>40</v>
      </c>
      <c r="B41" s="32" t="n">
        <v>258</v>
      </c>
      <c r="C41" s="32" t="s">
        <v>170</v>
      </c>
      <c r="D41" s="32" t="n">
        <v>50</v>
      </c>
      <c r="E41" s="32" t="s">
        <v>47</v>
      </c>
      <c r="F41" s="32" t="s">
        <v>48</v>
      </c>
      <c r="G41" s="33" t="n">
        <v>0.0348148148148148</v>
      </c>
      <c r="H41" s="33" t="n">
        <v>0.00712962962962963</v>
      </c>
      <c r="I41" s="32" t="n">
        <v>199</v>
      </c>
      <c r="J41" s="33" t="n">
        <v>0.018125</v>
      </c>
      <c r="K41" s="32" t="n">
        <v>71</v>
      </c>
      <c r="L41" s="33" t="n">
        <v>0.00956018518518519</v>
      </c>
      <c r="M41" s="32" t="n">
        <v>130</v>
      </c>
      <c r="N41" s="32" t="n">
        <v>109</v>
      </c>
      <c r="O41" s="32" t="n">
        <v>90</v>
      </c>
      <c r="P41" s="32"/>
      <c r="Q41" s="32"/>
    </row>
    <row r="42" customFormat="false" ht="15" hidden="false" customHeight="true" outlineLevel="0" collapsed="false">
      <c r="A42" s="32" t="n">
        <v>41</v>
      </c>
      <c r="B42" s="32" t="n">
        <v>149</v>
      </c>
      <c r="C42" s="32" t="s">
        <v>171</v>
      </c>
      <c r="D42" s="32" t="n">
        <v>56</v>
      </c>
      <c r="E42" s="32" t="s">
        <v>47</v>
      </c>
      <c r="F42" s="32" t="s">
        <v>48</v>
      </c>
      <c r="G42" s="33" t="n">
        <v>0.034837962962963</v>
      </c>
      <c r="H42" s="33" t="n">
        <v>0.00619212962962963</v>
      </c>
      <c r="I42" s="32" t="n">
        <v>116</v>
      </c>
      <c r="J42" s="33" t="n">
        <v>0.019375</v>
      </c>
      <c r="K42" s="32" t="n">
        <v>111</v>
      </c>
      <c r="L42" s="33" t="n">
        <v>0.00927083333333333</v>
      </c>
      <c r="M42" s="32" t="n">
        <v>114</v>
      </c>
      <c r="N42" s="32" t="n">
        <v>110</v>
      </c>
      <c r="O42" s="32" t="n">
        <v>91</v>
      </c>
      <c r="P42" s="32"/>
      <c r="Q42" s="32"/>
    </row>
    <row r="43" customFormat="false" ht="15" hidden="false" customHeight="true" outlineLevel="0" collapsed="false">
      <c r="A43" s="32" t="n">
        <v>42</v>
      </c>
      <c r="B43" s="32" t="n">
        <v>301</v>
      </c>
      <c r="C43" s="32" t="s">
        <v>172</v>
      </c>
      <c r="D43" s="32" t="n">
        <v>69</v>
      </c>
      <c r="E43" s="32" t="s">
        <v>47</v>
      </c>
      <c r="F43" s="32" t="s">
        <v>48</v>
      </c>
      <c r="G43" s="33" t="n">
        <v>0.0348842592592593</v>
      </c>
      <c r="H43" s="33" t="n">
        <v>0.0068287037037037</v>
      </c>
      <c r="I43" s="32" t="n">
        <v>173</v>
      </c>
      <c r="J43" s="33" t="n">
        <v>0.0187384259259259</v>
      </c>
      <c r="K43" s="32" t="n">
        <v>91</v>
      </c>
      <c r="L43" s="33" t="n">
        <v>0.00931712962962963</v>
      </c>
      <c r="M43" s="32" t="n">
        <v>116</v>
      </c>
      <c r="N43" s="32" t="n">
        <v>111</v>
      </c>
      <c r="O43" s="32" t="n">
        <v>92</v>
      </c>
      <c r="P43" s="32"/>
      <c r="Q43" s="32"/>
    </row>
    <row r="44" customFormat="false" ht="15" hidden="false" customHeight="true" outlineLevel="0" collapsed="false">
      <c r="A44" s="32" t="n">
        <v>43</v>
      </c>
      <c r="B44" s="32" t="n">
        <v>231</v>
      </c>
      <c r="C44" s="32" t="s">
        <v>173</v>
      </c>
      <c r="D44" s="32" t="n">
        <v>60</v>
      </c>
      <c r="E44" s="32" t="s">
        <v>47</v>
      </c>
      <c r="F44" s="32" t="s">
        <v>48</v>
      </c>
      <c r="G44" s="33" t="n">
        <v>0.0349652777777778</v>
      </c>
      <c r="H44" s="33" t="n">
        <v>0.00716435185185185</v>
      </c>
      <c r="I44" s="32" t="n">
        <v>200</v>
      </c>
      <c r="J44" s="33" t="n">
        <v>0.0180902777777778</v>
      </c>
      <c r="K44" s="32" t="n">
        <v>69</v>
      </c>
      <c r="L44" s="33" t="n">
        <v>0.00971064814814815</v>
      </c>
      <c r="M44" s="32" t="n">
        <v>136</v>
      </c>
      <c r="N44" s="32" t="n">
        <v>112</v>
      </c>
      <c r="O44" s="32" t="n">
        <v>93</v>
      </c>
      <c r="P44" s="32"/>
      <c r="Q44" s="32"/>
    </row>
    <row r="45" customFormat="false" ht="15" hidden="false" customHeight="true" outlineLevel="0" collapsed="false">
      <c r="A45" s="32" t="n">
        <v>44</v>
      </c>
      <c r="B45" s="32" t="n">
        <v>217</v>
      </c>
      <c r="C45" s="32" t="s">
        <v>174</v>
      </c>
      <c r="D45" s="32" t="n">
        <v>50</v>
      </c>
      <c r="E45" s="32" t="s">
        <v>47</v>
      </c>
      <c r="F45" s="32" t="s">
        <v>48</v>
      </c>
      <c r="G45" s="33" t="n">
        <v>0.0349768518518519</v>
      </c>
      <c r="H45" s="33" t="n">
        <v>0.00619212962962963</v>
      </c>
      <c r="I45" s="32" t="n">
        <v>117</v>
      </c>
      <c r="J45" s="33" t="n">
        <v>0.0208912037037037</v>
      </c>
      <c r="K45" s="32" t="n">
        <v>152</v>
      </c>
      <c r="L45" s="33" t="n">
        <v>0.00789351851851852</v>
      </c>
      <c r="M45" s="32" t="n">
        <v>32</v>
      </c>
      <c r="N45" s="32" t="n">
        <v>113</v>
      </c>
      <c r="O45" s="32" t="n">
        <v>94</v>
      </c>
      <c r="P45" s="32"/>
      <c r="Q45" s="32"/>
    </row>
    <row r="46" customFormat="false" ht="15" hidden="false" customHeight="true" outlineLevel="0" collapsed="false">
      <c r="A46" s="32" t="n">
        <v>45</v>
      </c>
      <c r="B46" s="32" t="n">
        <v>112</v>
      </c>
      <c r="C46" s="32" t="s">
        <v>176</v>
      </c>
      <c r="D46" s="32" t="n">
        <v>57</v>
      </c>
      <c r="E46" s="32" t="s">
        <v>47</v>
      </c>
      <c r="F46" s="32" t="s">
        <v>48</v>
      </c>
      <c r="G46" s="33" t="n">
        <v>0.0350694444444444</v>
      </c>
      <c r="H46" s="33" t="n">
        <v>0.00478009259259259</v>
      </c>
      <c r="I46" s="32" t="n">
        <v>19</v>
      </c>
      <c r="J46" s="33" t="n">
        <v>0.0199537037037037</v>
      </c>
      <c r="K46" s="32" t="n">
        <v>126</v>
      </c>
      <c r="L46" s="33" t="n">
        <v>0.0103356481481482</v>
      </c>
      <c r="M46" s="32" t="n">
        <v>167</v>
      </c>
      <c r="N46" s="32" t="n">
        <v>115</v>
      </c>
      <c r="O46" s="32" t="n">
        <v>95</v>
      </c>
      <c r="P46" s="32"/>
      <c r="Q46" s="32"/>
    </row>
    <row r="47" customFormat="false" ht="15" hidden="false" customHeight="true" outlineLevel="0" collapsed="false">
      <c r="A47" s="32" t="n">
        <v>46</v>
      </c>
      <c r="B47" s="32" t="n">
        <v>221</v>
      </c>
      <c r="C47" s="32" t="s">
        <v>183</v>
      </c>
      <c r="D47" s="32" t="n">
        <v>56</v>
      </c>
      <c r="E47" s="32" t="s">
        <v>47</v>
      </c>
      <c r="F47" s="32" t="s">
        <v>48</v>
      </c>
      <c r="G47" s="33" t="n">
        <v>0.0356365740740741</v>
      </c>
      <c r="H47" s="33" t="n">
        <v>0.00614583333333333</v>
      </c>
      <c r="I47" s="32" t="n">
        <v>112</v>
      </c>
      <c r="J47" s="33" t="n">
        <v>0.0206944444444445</v>
      </c>
      <c r="K47" s="32" t="n">
        <v>146</v>
      </c>
      <c r="L47" s="33" t="n">
        <v>0.0087962962962963</v>
      </c>
      <c r="M47" s="32" t="n">
        <v>84</v>
      </c>
      <c r="N47" s="32" t="n">
        <v>121</v>
      </c>
      <c r="O47" s="32" t="n">
        <v>100</v>
      </c>
      <c r="P47" s="32"/>
      <c r="Q47" s="32"/>
    </row>
    <row r="48" customFormat="false" ht="15" hidden="false" customHeight="true" outlineLevel="0" collapsed="false">
      <c r="A48" s="32" t="n">
        <v>47</v>
      </c>
      <c r="B48" s="32" t="n">
        <v>245</v>
      </c>
      <c r="C48" s="32" t="s">
        <v>184</v>
      </c>
      <c r="D48" s="32" t="n">
        <v>68</v>
      </c>
      <c r="E48" s="32" t="s">
        <v>47</v>
      </c>
      <c r="F48" s="32" t="s">
        <v>48</v>
      </c>
      <c r="G48" s="33" t="n">
        <v>0.0356712962962963</v>
      </c>
      <c r="H48" s="33" t="n">
        <v>0.00630787037037037</v>
      </c>
      <c r="I48" s="32" t="n">
        <v>130</v>
      </c>
      <c r="J48" s="33" t="n">
        <v>0.0211921296296296</v>
      </c>
      <c r="K48" s="32" t="n">
        <v>163</v>
      </c>
      <c r="L48" s="33" t="n">
        <v>0.0081712962962963</v>
      </c>
      <c r="M48" s="32" t="n">
        <v>52</v>
      </c>
      <c r="N48" s="32" t="n">
        <v>122</v>
      </c>
      <c r="O48" s="32" t="n">
        <v>101</v>
      </c>
      <c r="P48" s="32"/>
      <c r="Q48" s="32"/>
    </row>
    <row r="49" customFormat="false" ht="15" hidden="false" customHeight="true" outlineLevel="0" collapsed="false">
      <c r="A49" s="32" t="n">
        <v>48</v>
      </c>
      <c r="B49" s="32" t="n">
        <v>243</v>
      </c>
      <c r="C49" s="32" t="s">
        <v>190</v>
      </c>
      <c r="D49" s="32" t="n">
        <v>58</v>
      </c>
      <c r="E49" s="32" t="s">
        <v>47</v>
      </c>
      <c r="F49" s="32" t="s">
        <v>92</v>
      </c>
      <c r="G49" s="33" t="n">
        <v>0.0359143518518519</v>
      </c>
      <c r="H49" s="33" t="n">
        <v>0.00616898148148148</v>
      </c>
      <c r="I49" s="32" t="n">
        <v>113</v>
      </c>
      <c r="J49" s="33" t="n">
        <v>0.0217476851851852</v>
      </c>
      <c r="K49" s="32" t="n">
        <v>178</v>
      </c>
      <c r="L49" s="33" t="n">
        <v>0.00799768518518519</v>
      </c>
      <c r="M49" s="32" t="n">
        <v>40</v>
      </c>
      <c r="N49" s="32" t="n">
        <v>128</v>
      </c>
      <c r="O49" s="32" t="n">
        <v>105</v>
      </c>
      <c r="P49" s="32"/>
      <c r="Q49" s="32"/>
    </row>
    <row r="50" customFormat="false" ht="15" hidden="false" customHeight="true" outlineLevel="0" collapsed="false">
      <c r="A50" s="32" t="n">
        <v>49</v>
      </c>
      <c r="B50" s="32" t="n">
        <v>248</v>
      </c>
      <c r="C50" s="32" t="s">
        <v>192</v>
      </c>
      <c r="D50" s="32" t="n">
        <v>52</v>
      </c>
      <c r="E50" s="32" t="s">
        <v>47</v>
      </c>
      <c r="F50" s="32" t="s">
        <v>48</v>
      </c>
      <c r="G50" s="33" t="n">
        <v>0.0359722222222222</v>
      </c>
      <c r="H50" s="33" t="n">
        <v>0.0068287037037037</v>
      </c>
      <c r="I50" s="32" t="n">
        <v>172</v>
      </c>
      <c r="J50" s="33" t="n">
        <v>0.0191319444444444</v>
      </c>
      <c r="K50" s="32" t="n">
        <v>103</v>
      </c>
      <c r="L50" s="33" t="n">
        <v>0.0100115740740741</v>
      </c>
      <c r="M50" s="32" t="n">
        <v>149</v>
      </c>
      <c r="N50" s="32" t="n">
        <v>130</v>
      </c>
      <c r="O50" s="32" t="n">
        <v>107</v>
      </c>
      <c r="P50" s="32"/>
      <c r="Q50" s="32"/>
    </row>
    <row r="51" customFormat="false" ht="15" hidden="false" customHeight="true" outlineLevel="0" collapsed="false">
      <c r="A51" s="32" t="n">
        <v>50</v>
      </c>
      <c r="B51" s="32" t="n">
        <v>525</v>
      </c>
      <c r="C51" s="32" t="s">
        <v>196</v>
      </c>
      <c r="D51" s="32" t="n">
        <v>50</v>
      </c>
      <c r="E51" s="32" t="s">
        <v>47</v>
      </c>
      <c r="F51" s="32" t="s">
        <v>48</v>
      </c>
      <c r="G51" s="33" t="n">
        <v>0.03625</v>
      </c>
      <c r="H51" s="33" t="n">
        <v>0.00606481481481482</v>
      </c>
      <c r="I51" s="32" t="n">
        <v>101</v>
      </c>
      <c r="J51" s="33" t="n">
        <v>0.0222685185185185</v>
      </c>
      <c r="K51" s="32" t="n">
        <v>192</v>
      </c>
      <c r="L51" s="33" t="n">
        <v>0.00791666666666667</v>
      </c>
      <c r="M51" s="32" t="n">
        <v>34</v>
      </c>
      <c r="N51" s="32" t="n">
        <v>134</v>
      </c>
      <c r="O51" s="32" t="n">
        <v>111</v>
      </c>
      <c r="P51" s="32"/>
      <c r="Q51" s="32"/>
    </row>
    <row r="52" customFormat="false" ht="15" hidden="false" customHeight="true" outlineLevel="0" collapsed="false">
      <c r="A52" s="32" t="n">
        <v>51</v>
      </c>
      <c r="B52" s="32" t="n">
        <v>523</v>
      </c>
      <c r="C52" s="32" t="s">
        <v>200</v>
      </c>
      <c r="D52" s="32" t="n">
        <v>66</v>
      </c>
      <c r="E52" s="32" t="s">
        <v>47</v>
      </c>
      <c r="F52" s="32" t="s">
        <v>48</v>
      </c>
      <c r="G52" s="33" t="n">
        <v>0.0364814814814815</v>
      </c>
      <c r="H52" s="33" t="n">
        <v>0.00596064814814815</v>
      </c>
      <c r="I52" s="32" t="n">
        <v>85</v>
      </c>
      <c r="J52" s="33" t="n">
        <v>0.0204282407407407</v>
      </c>
      <c r="K52" s="32" t="n">
        <v>138</v>
      </c>
      <c r="L52" s="33" t="n">
        <v>0.0100925925925926</v>
      </c>
      <c r="M52" s="32" t="n">
        <v>154</v>
      </c>
      <c r="N52" s="32" t="n">
        <v>138</v>
      </c>
      <c r="O52" s="32" t="n">
        <v>113</v>
      </c>
      <c r="P52" s="32"/>
      <c r="Q52" s="32"/>
    </row>
    <row r="53" customFormat="false" ht="15" hidden="false" customHeight="true" outlineLevel="0" collapsed="false">
      <c r="A53" s="32" t="n">
        <v>52</v>
      </c>
      <c r="B53" s="32" t="n">
        <v>224</v>
      </c>
      <c r="C53" s="32" t="s">
        <v>201</v>
      </c>
      <c r="D53" s="32" t="n">
        <v>56</v>
      </c>
      <c r="E53" s="32" t="s">
        <v>47</v>
      </c>
      <c r="F53" s="32" t="s">
        <v>48</v>
      </c>
      <c r="G53" s="33" t="n">
        <v>0.0365046296296296</v>
      </c>
      <c r="H53" s="33" t="n">
        <v>0.00594907407407408</v>
      </c>
      <c r="I53" s="32" t="n">
        <v>84</v>
      </c>
      <c r="J53" s="33" t="n">
        <v>0.0205439814814815</v>
      </c>
      <c r="K53" s="32" t="n">
        <v>144</v>
      </c>
      <c r="L53" s="33" t="n">
        <v>0.0100115740740741</v>
      </c>
      <c r="M53" s="32" t="n">
        <v>148</v>
      </c>
      <c r="N53" s="32" t="n">
        <v>139</v>
      </c>
      <c r="O53" s="32" t="n">
        <v>114</v>
      </c>
      <c r="P53" s="32"/>
      <c r="Q53" s="32"/>
    </row>
    <row r="54" customFormat="false" ht="15" hidden="false" customHeight="true" outlineLevel="0" collapsed="false">
      <c r="A54" s="32" t="n">
        <v>53</v>
      </c>
      <c r="B54" s="32" t="n">
        <v>513</v>
      </c>
      <c r="C54" s="32" t="s">
        <v>202</v>
      </c>
      <c r="D54" s="32" t="n">
        <v>60</v>
      </c>
      <c r="E54" s="32" t="s">
        <v>47</v>
      </c>
      <c r="F54" s="32" t="s">
        <v>203</v>
      </c>
      <c r="G54" s="33" t="n">
        <v>0.0365162037037037</v>
      </c>
      <c r="H54" s="33" t="n">
        <v>0.0062037037037037</v>
      </c>
      <c r="I54" s="32" t="n">
        <v>118</v>
      </c>
      <c r="J54" s="33" t="n">
        <v>0.0203935185185185</v>
      </c>
      <c r="K54" s="32" t="n">
        <v>137</v>
      </c>
      <c r="L54" s="33" t="n">
        <v>0.00991898148148148</v>
      </c>
      <c r="M54" s="32" t="n">
        <v>143</v>
      </c>
      <c r="N54" s="32" t="n">
        <v>140</v>
      </c>
      <c r="O54" s="32" t="n">
        <v>115</v>
      </c>
      <c r="P54" s="32"/>
      <c r="Q54" s="32"/>
    </row>
    <row r="55" customFormat="false" ht="15" hidden="false" customHeight="true" outlineLevel="0" collapsed="false">
      <c r="A55" s="32" t="n">
        <v>54</v>
      </c>
      <c r="B55" s="32" t="n">
        <v>436</v>
      </c>
      <c r="C55" s="32" t="s">
        <v>204</v>
      </c>
      <c r="D55" s="32" t="n">
        <v>50</v>
      </c>
      <c r="E55" s="32" t="s">
        <v>47</v>
      </c>
      <c r="F55" s="32" t="s">
        <v>48</v>
      </c>
      <c r="G55" s="33" t="n">
        <v>0.0365277777777778</v>
      </c>
      <c r="H55" s="33" t="n">
        <v>0.00697916666666667</v>
      </c>
      <c r="I55" s="32" t="n">
        <v>189</v>
      </c>
      <c r="J55" s="33" t="n">
        <v>0.0210300925925926</v>
      </c>
      <c r="K55" s="32" t="n">
        <v>158</v>
      </c>
      <c r="L55" s="33" t="n">
        <v>0.00851851851851852</v>
      </c>
      <c r="M55" s="32" t="n">
        <v>69</v>
      </c>
      <c r="N55" s="32" t="n">
        <v>141</v>
      </c>
      <c r="O55" s="32" t="n">
        <v>116</v>
      </c>
      <c r="P55" s="32"/>
      <c r="Q55" s="32"/>
    </row>
    <row r="56" customFormat="false" ht="15" hidden="false" customHeight="true" outlineLevel="0" collapsed="false">
      <c r="A56" s="32" t="n">
        <v>55</v>
      </c>
      <c r="B56" s="32" t="n">
        <v>213</v>
      </c>
      <c r="C56" s="32" t="s">
        <v>205</v>
      </c>
      <c r="D56" s="32" t="n">
        <v>65</v>
      </c>
      <c r="E56" s="32" t="s">
        <v>47</v>
      </c>
      <c r="F56" s="32" t="s">
        <v>48</v>
      </c>
      <c r="G56" s="33" t="n">
        <v>0.0365625</v>
      </c>
      <c r="H56" s="33" t="n">
        <v>0.00767361111111111</v>
      </c>
      <c r="I56" s="32" t="n">
        <v>224</v>
      </c>
      <c r="J56" s="33" t="n">
        <v>0.0197106481481482</v>
      </c>
      <c r="K56" s="32" t="n">
        <v>119</v>
      </c>
      <c r="L56" s="33" t="n">
        <v>0.00917824074074074</v>
      </c>
      <c r="M56" s="32" t="n">
        <v>108</v>
      </c>
      <c r="N56" s="32" t="n">
        <v>142</v>
      </c>
      <c r="O56" s="32" t="n">
        <v>117</v>
      </c>
      <c r="P56" s="32"/>
      <c r="Q56" s="32"/>
    </row>
    <row r="57" customFormat="false" ht="15" hidden="false" customHeight="true" outlineLevel="0" collapsed="false">
      <c r="A57" s="32" t="n">
        <v>56</v>
      </c>
      <c r="B57" s="32" t="n">
        <v>358</v>
      </c>
      <c r="C57" s="32" t="s">
        <v>206</v>
      </c>
      <c r="D57" s="32" t="n">
        <v>57</v>
      </c>
      <c r="E57" s="32" t="s">
        <v>47</v>
      </c>
      <c r="F57" s="32" t="s">
        <v>48</v>
      </c>
      <c r="G57" s="33" t="n">
        <v>0.0365972222222222</v>
      </c>
      <c r="H57" s="33" t="n">
        <v>0.00645833333333333</v>
      </c>
      <c r="I57" s="32" t="n">
        <v>146</v>
      </c>
      <c r="J57" s="33" t="n">
        <v>0.0197337962962963</v>
      </c>
      <c r="K57" s="32" t="n">
        <v>120</v>
      </c>
      <c r="L57" s="33" t="n">
        <v>0.0104050925925926</v>
      </c>
      <c r="M57" s="32" t="n">
        <v>171</v>
      </c>
      <c r="N57" s="32" t="n">
        <v>143</v>
      </c>
      <c r="O57" s="32" t="n">
        <v>118</v>
      </c>
      <c r="P57" s="32"/>
      <c r="Q57" s="32"/>
    </row>
    <row r="58" customFormat="false" ht="15" hidden="false" customHeight="true" outlineLevel="0" collapsed="false">
      <c r="A58" s="32" t="n">
        <v>57</v>
      </c>
      <c r="B58" s="32" t="n">
        <v>348</v>
      </c>
      <c r="C58" s="32" t="s">
        <v>207</v>
      </c>
      <c r="D58" s="32" t="n">
        <v>53</v>
      </c>
      <c r="E58" s="32" t="s">
        <v>47</v>
      </c>
      <c r="F58" s="32" t="s">
        <v>48</v>
      </c>
      <c r="G58" s="33" t="n">
        <v>0.036724537037037</v>
      </c>
      <c r="H58" s="33" t="n">
        <v>0.00804398148148148</v>
      </c>
      <c r="I58" s="32" t="n">
        <v>238</v>
      </c>
      <c r="J58" s="33" t="n">
        <v>0.0200810185185185</v>
      </c>
      <c r="K58" s="32" t="n">
        <v>130</v>
      </c>
      <c r="L58" s="33" t="n">
        <v>0.00859953703703704</v>
      </c>
      <c r="M58" s="32" t="n">
        <v>72</v>
      </c>
      <c r="N58" s="32" t="n">
        <v>144</v>
      </c>
      <c r="O58" s="32" t="n">
        <v>119</v>
      </c>
      <c r="P58" s="32"/>
      <c r="Q58" s="32"/>
    </row>
    <row r="59" customFormat="false" ht="15" hidden="false" customHeight="true" outlineLevel="0" collapsed="false">
      <c r="A59" s="32" t="n">
        <v>58</v>
      </c>
      <c r="B59" s="32" t="n">
        <v>108</v>
      </c>
      <c r="C59" s="32" t="s">
        <v>209</v>
      </c>
      <c r="D59" s="32" t="n">
        <v>55</v>
      </c>
      <c r="E59" s="32" t="s">
        <v>47</v>
      </c>
      <c r="F59" s="32" t="s">
        <v>103</v>
      </c>
      <c r="G59" s="33" t="n">
        <v>0.0367361111111111</v>
      </c>
      <c r="H59" s="33" t="n">
        <v>0.00509259259259259</v>
      </c>
      <c r="I59" s="32" t="n">
        <v>36</v>
      </c>
      <c r="J59" s="33" t="n">
        <v>0.02</v>
      </c>
      <c r="K59" s="32" t="n">
        <v>128</v>
      </c>
      <c r="L59" s="33" t="n">
        <v>0.0116435185185185</v>
      </c>
      <c r="M59" s="32" t="n">
        <v>212</v>
      </c>
      <c r="N59" s="32" t="n">
        <v>146</v>
      </c>
      <c r="O59" s="32" t="n">
        <v>121</v>
      </c>
      <c r="P59" s="32"/>
      <c r="Q59" s="32"/>
    </row>
    <row r="60" customFormat="false" ht="15" hidden="false" customHeight="true" outlineLevel="0" collapsed="false">
      <c r="A60" s="32" t="n">
        <v>59</v>
      </c>
      <c r="B60" s="32" t="n">
        <v>439</v>
      </c>
      <c r="C60" s="32" t="s">
        <v>211</v>
      </c>
      <c r="D60" s="32" t="n">
        <v>60</v>
      </c>
      <c r="E60" s="32" t="s">
        <v>47</v>
      </c>
      <c r="F60" s="32" t="s">
        <v>48</v>
      </c>
      <c r="G60" s="33" t="n">
        <v>0.0370601851851852</v>
      </c>
      <c r="H60" s="33" t="n">
        <v>0.00752314814814815</v>
      </c>
      <c r="I60" s="32" t="n">
        <v>218</v>
      </c>
      <c r="J60" s="33" t="n">
        <v>0.0202083333333333</v>
      </c>
      <c r="K60" s="32" t="n">
        <v>133</v>
      </c>
      <c r="L60" s="33" t="n">
        <v>0.0093287037037037</v>
      </c>
      <c r="M60" s="32" t="n">
        <v>118</v>
      </c>
      <c r="N60" s="32" t="n">
        <v>148</v>
      </c>
      <c r="O60" s="32" t="n">
        <v>123</v>
      </c>
      <c r="P60" s="32"/>
      <c r="Q60" s="32"/>
    </row>
    <row r="61" customFormat="false" ht="15" hidden="false" customHeight="true" outlineLevel="0" collapsed="false">
      <c r="A61" s="32" t="n">
        <v>60</v>
      </c>
      <c r="B61" s="32" t="n">
        <v>202</v>
      </c>
      <c r="C61" s="32" t="s">
        <v>215</v>
      </c>
      <c r="D61" s="32" t="n">
        <v>64</v>
      </c>
      <c r="E61" s="32" t="s">
        <v>47</v>
      </c>
      <c r="F61" s="32" t="s">
        <v>48</v>
      </c>
      <c r="G61" s="33" t="n">
        <v>0.0373842592592593</v>
      </c>
      <c r="H61" s="33" t="n">
        <v>0.00613425925925926</v>
      </c>
      <c r="I61" s="32" t="n">
        <v>110</v>
      </c>
      <c r="J61" s="33" t="n">
        <v>0.0210416666666667</v>
      </c>
      <c r="K61" s="32" t="n">
        <v>160</v>
      </c>
      <c r="L61" s="33" t="n">
        <v>0.0102083333333333</v>
      </c>
      <c r="M61" s="32" t="n">
        <v>159</v>
      </c>
      <c r="N61" s="32" t="n">
        <v>152</v>
      </c>
      <c r="O61" s="32" t="n">
        <v>127</v>
      </c>
      <c r="P61" s="32"/>
      <c r="Q61" s="32"/>
    </row>
    <row r="62" customFormat="false" ht="15" hidden="false" customHeight="true" outlineLevel="0" collapsed="false">
      <c r="A62" s="32" t="n">
        <v>61</v>
      </c>
      <c r="B62" s="32" t="n">
        <v>344</v>
      </c>
      <c r="C62" s="32" t="s">
        <v>217</v>
      </c>
      <c r="D62" s="32" t="n">
        <v>61</v>
      </c>
      <c r="E62" s="32" t="s">
        <v>47</v>
      </c>
      <c r="F62" s="32" t="s">
        <v>48</v>
      </c>
      <c r="G62" s="33" t="n">
        <v>0.0374652777777778</v>
      </c>
      <c r="H62" s="33" t="n">
        <v>0.00775462962962963</v>
      </c>
      <c r="I62" s="32" t="n">
        <v>228</v>
      </c>
      <c r="J62" s="33" t="n">
        <v>0.0188310185185185</v>
      </c>
      <c r="K62" s="32" t="n">
        <v>94</v>
      </c>
      <c r="L62" s="33" t="n">
        <v>0.0108796296296296</v>
      </c>
      <c r="M62" s="32" t="n">
        <v>188</v>
      </c>
      <c r="N62" s="32" t="n">
        <v>154</v>
      </c>
      <c r="O62" s="32" t="n">
        <v>129</v>
      </c>
      <c r="P62" s="32"/>
      <c r="Q62" s="32"/>
    </row>
    <row r="63" customFormat="false" ht="15" hidden="false" customHeight="true" outlineLevel="0" collapsed="false">
      <c r="A63" s="32" t="n">
        <v>62</v>
      </c>
      <c r="B63" s="32" t="n">
        <v>201</v>
      </c>
      <c r="C63" s="32" t="s">
        <v>218</v>
      </c>
      <c r="D63" s="32" t="n">
        <v>60</v>
      </c>
      <c r="E63" s="32" t="s">
        <v>47</v>
      </c>
      <c r="F63" s="32" t="s">
        <v>92</v>
      </c>
      <c r="G63" s="33" t="n">
        <v>0.0374768518518519</v>
      </c>
      <c r="H63" s="33" t="n">
        <v>0.00729166666666667</v>
      </c>
      <c r="I63" s="32" t="n">
        <v>210</v>
      </c>
      <c r="J63" s="33" t="n">
        <v>0.0205208333333333</v>
      </c>
      <c r="K63" s="32" t="n">
        <v>143</v>
      </c>
      <c r="L63" s="33" t="n">
        <v>0.00966435185185185</v>
      </c>
      <c r="M63" s="32" t="n">
        <v>135</v>
      </c>
      <c r="N63" s="32" t="n">
        <v>155</v>
      </c>
      <c r="O63" s="32" t="n">
        <v>130</v>
      </c>
      <c r="P63" s="32"/>
      <c r="Q63" s="32"/>
    </row>
    <row r="64" customFormat="false" ht="15" hidden="false" customHeight="true" outlineLevel="0" collapsed="false">
      <c r="A64" s="32" t="n">
        <v>63</v>
      </c>
      <c r="B64" s="32" t="n">
        <v>423</v>
      </c>
      <c r="C64" s="32" t="s">
        <v>219</v>
      </c>
      <c r="D64" s="32" t="n">
        <v>51</v>
      </c>
      <c r="E64" s="32" t="s">
        <v>47</v>
      </c>
      <c r="F64" s="32" t="s">
        <v>48</v>
      </c>
      <c r="G64" s="33" t="n">
        <v>0.0374884259259259</v>
      </c>
      <c r="H64" s="33" t="n">
        <v>0.006875</v>
      </c>
      <c r="I64" s="32" t="n">
        <v>176</v>
      </c>
      <c r="J64" s="33" t="n">
        <v>0.021724537037037</v>
      </c>
      <c r="K64" s="32" t="n">
        <v>177</v>
      </c>
      <c r="L64" s="33" t="n">
        <v>0.00888888888888889</v>
      </c>
      <c r="M64" s="32" t="n">
        <v>90</v>
      </c>
      <c r="N64" s="32" t="n">
        <v>156</v>
      </c>
      <c r="O64" s="32" t="n">
        <v>131</v>
      </c>
      <c r="P64" s="32"/>
      <c r="Q64" s="32"/>
    </row>
    <row r="65" customFormat="false" ht="15" hidden="false" customHeight="true" outlineLevel="0" collapsed="false">
      <c r="A65" s="32" t="n">
        <v>64</v>
      </c>
      <c r="B65" s="32" t="n">
        <v>132</v>
      </c>
      <c r="C65" s="32" t="s">
        <v>221</v>
      </c>
      <c r="D65" s="32" t="n">
        <v>65</v>
      </c>
      <c r="E65" s="32" t="s">
        <v>47</v>
      </c>
      <c r="F65" s="32" t="s">
        <v>48</v>
      </c>
      <c r="G65" s="33" t="n">
        <v>0.0375</v>
      </c>
      <c r="H65" s="33" t="n">
        <v>0.00766203703703704</v>
      </c>
      <c r="I65" s="32" t="n">
        <v>220</v>
      </c>
      <c r="J65" s="33" t="n">
        <v>0.0188194444444444</v>
      </c>
      <c r="K65" s="32" t="n">
        <v>93</v>
      </c>
      <c r="L65" s="33" t="n">
        <v>0.0110185185185185</v>
      </c>
      <c r="M65" s="32" t="n">
        <v>194</v>
      </c>
      <c r="N65" s="32" t="n">
        <v>158</v>
      </c>
      <c r="O65" s="32" t="n">
        <v>133</v>
      </c>
      <c r="P65" s="32"/>
      <c r="Q65" s="32"/>
    </row>
    <row r="66" customFormat="false" ht="15" hidden="false" customHeight="true" outlineLevel="0" collapsed="false">
      <c r="A66" s="32" t="n">
        <v>65</v>
      </c>
      <c r="B66" s="32" t="n">
        <v>349</v>
      </c>
      <c r="C66" s="32" t="s">
        <v>223</v>
      </c>
      <c r="D66" s="32" t="n">
        <v>55</v>
      </c>
      <c r="E66" s="32" t="s">
        <v>47</v>
      </c>
      <c r="F66" s="32" t="s">
        <v>48</v>
      </c>
      <c r="G66" s="33" t="n">
        <v>0.0377546296296296</v>
      </c>
      <c r="H66" s="33" t="n">
        <v>0.005625</v>
      </c>
      <c r="I66" s="32" t="n">
        <v>67</v>
      </c>
      <c r="J66" s="33" t="n">
        <v>0.0212615740740741</v>
      </c>
      <c r="K66" s="32" t="n">
        <v>166</v>
      </c>
      <c r="L66" s="33" t="n">
        <v>0.0108680555555556</v>
      </c>
      <c r="M66" s="32" t="n">
        <v>186</v>
      </c>
      <c r="N66" s="32" t="n">
        <v>160</v>
      </c>
      <c r="O66" s="32" t="n">
        <v>134</v>
      </c>
      <c r="P66" s="32"/>
      <c r="Q66" s="32"/>
    </row>
    <row r="67" customFormat="false" ht="15" hidden="false" customHeight="true" outlineLevel="0" collapsed="false">
      <c r="A67" s="32" t="n">
        <v>66</v>
      </c>
      <c r="B67" s="32" t="n">
        <v>511</v>
      </c>
      <c r="C67" s="32" t="s">
        <v>224</v>
      </c>
      <c r="D67" s="32" t="n">
        <v>62</v>
      </c>
      <c r="E67" s="32" t="s">
        <v>47</v>
      </c>
      <c r="F67" s="32" t="s">
        <v>48</v>
      </c>
      <c r="G67" s="33" t="n">
        <v>0.0378125</v>
      </c>
      <c r="H67" s="33" t="n">
        <v>0.00578703703703704</v>
      </c>
      <c r="I67" s="32" t="n">
        <v>72</v>
      </c>
      <c r="J67" s="33" t="n">
        <v>0.0221064814814815</v>
      </c>
      <c r="K67" s="32" t="n">
        <v>188</v>
      </c>
      <c r="L67" s="33" t="n">
        <v>0.00991898148148148</v>
      </c>
      <c r="M67" s="32" t="n">
        <v>144</v>
      </c>
      <c r="N67" s="32" t="n">
        <v>161</v>
      </c>
      <c r="O67" s="32" t="n">
        <v>135</v>
      </c>
      <c r="P67" s="32"/>
      <c r="Q67" s="32"/>
    </row>
    <row r="68" customFormat="false" ht="15" hidden="false" customHeight="true" outlineLevel="0" collapsed="false">
      <c r="A68" s="32" t="n">
        <v>67</v>
      </c>
      <c r="B68" s="32" t="n">
        <v>256</v>
      </c>
      <c r="C68" s="32" t="s">
        <v>225</v>
      </c>
      <c r="D68" s="32" t="n">
        <v>54</v>
      </c>
      <c r="E68" s="32" t="s">
        <v>47</v>
      </c>
      <c r="F68" s="32" t="s">
        <v>48</v>
      </c>
      <c r="G68" s="33" t="n">
        <v>0.0379282407407407</v>
      </c>
      <c r="H68" s="33" t="n">
        <v>0.00767361111111111</v>
      </c>
      <c r="I68" s="32" t="n">
        <v>225</v>
      </c>
      <c r="J68" s="33" t="n">
        <v>0.0209259259259259</v>
      </c>
      <c r="K68" s="32" t="n">
        <v>154</v>
      </c>
      <c r="L68" s="33" t="n">
        <v>0.0093287037037037</v>
      </c>
      <c r="M68" s="32" t="n">
        <v>117</v>
      </c>
      <c r="N68" s="32" t="n">
        <v>162</v>
      </c>
      <c r="O68" s="32" t="n">
        <v>136</v>
      </c>
      <c r="P68" s="32"/>
      <c r="Q68" s="32"/>
    </row>
    <row r="69" customFormat="false" ht="15" hidden="false" customHeight="true" outlineLevel="0" collapsed="false">
      <c r="A69" s="32" t="n">
        <v>68</v>
      </c>
      <c r="B69" s="32" t="n">
        <v>141</v>
      </c>
      <c r="C69" s="32" t="s">
        <v>227</v>
      </c>
      <c r="D69" s="32" t="n">
        <v>67</v>
      </c>
      <c r="E69" s="32" t="s">
        <v>47</v>
      </c>
      <c r="F69" s="32" t="s">
        <v>48</v>
      </c>
      <c r="G69" s="33" t="n">
        <v>0.0380555555555556</v>
      </c>
      <c r="H69" s="33" t="n">
        <v>0.00653935185185185</v>
      </c>
      <c r="I69" s="32" t="n">
        <v>152</v>
      </c>
      <c r="J69" s="33" t="n">
        <v>0.0214699074074074</v>
      </c>
      <c r="K69" s="32" t="n">
        <v>170</v>
      </c>
      <c r="L69" s="33" t="n">
        <v>0.0100462962962963</v>
      </c>
      <c r="M69" s="32" t="n">
        <v>151</v>
      </c>
      <c r="N69" s="32" t="n">
        <v>164</v>
      </c>
      <c r="O69" s="32" t="n">
        <v>137</v>
      </c>
      <c r="P69" s="32"/>
      <c r="Q69" s="32"/>
    </row>
    <row r="70" customFormat="false" ht="15" hidden="false" customHeight="true" outlineLevel="0" collapsed="false">
      <c r="A70" s="32" t="n">
        <v>69</v>
      </c>
      <c r="B70" s="32" t="n">
        <v>458</v>
      </c>
      <c r="C70" s="32" t="s">
        <v>229</v>
      </c>
      <c r="D70" s="32" t="n">
        <v>53</v>
      </c>
      <c r="E70" s="32" t="s">
        <v>47</v>
      </c>
      <c r="F70" s="32" t="s">
        <v>48</v>
      </c>
      <c r="G70" s="33" t="n">
        <v>0.0381828703703704</v>
      </c>
      <c r="H70" s="33" t="n">
        <v>0.00583333333333333</v>
      </c>
      <c r="I70" s="32" t="n">
        <v>77</v>
      </c>
      <c r="J70" s="33" t="n">
        <v>0.0203703703703704</v>
      </c>
      <c r="K70" s="32" t="n">
        <v>136</v>
      </c>
      <c r="L70" s="33" t="n">
        <v>0.0119791666666667</v>
      </c>
      <c r="M70" s="32" t="n">
        <v>225</v>
      </c>
      <c r="N70" s="32" t="n">
        <v>166</v>
      </c>
      <c r="O70" s="32" t="n">
        <v>139</v>
      </c>
      <c r="P70" s="32"/>
      <c r="Q70" s="32"/>
    </row>
    <row r="71" customFormat="false" ht="15" hidden="false" customHeight="true" outlineLevel="0" collapsed="false">
      <c r="A71" s="32" t="n">
        <v>70</v>
      </c>
      <c r="B71" s="32" t="n">
        <v>437</v>
      </c>
      <c r="C71" s="32" t="s">
        <v>231</v>
      </c>
      <c r="D71" s="32" t="n">
        <v>62</v>
      </c>
      <c r="E71" s="32" t="s">
        <v>47</v>
      </c>
      <c r="F71" s="32" t="s">
        <v>48</v>
      </c>
      <c r="G71" s="33" t="n">
        <v>0.0383217592592593</v>
      </c>
      <c r="H71" s="33" t="n">
        <v>0.00670138888888889</v>
      </c>
      <c r="I71" s="32" t="n">
        <v>163</v>
      </c>
      <c r="J71" s="33" t="n">
        <v>0.0213541666666667</v>
      </c>
      <c r="K71" s="32" t="n">
        <v>168</v>
      </c>
      <c r="L71" s="33" t="n">
        <v>0.0102662037037037</v>
      </c>
      <c r="M71" s="32" t="n">
        <v>162</v>
      </c>
      <c r="N71" s="32" t="n">
        <v>168</v>
      </c>
      <c r="O71" s="32" t="n">
        <v>141</v>
      </c>
      <c r="P71" s="32"/>
      <c r="Q71" s="32"/>
    </row>
    <row r="72" customFormat="false" ht="15" hidden="false" customHeight="true" outlineLevel="0" collapsed="false">
      <c r="A72" s="32" t="n">
        <v>71</v>
      </c>
      <c r="B72" s="32" t="n">
        <v>560</v>
      </c>
      <c r="C72" s="32" t="s">
        <v>234</v>
      </c>
      <c r="D72" s="32" t="n">
        <v>56</v>
      </c>
      <c r="E72" s="32" t="s">
        <v>47</v>
      </c>
      <c r="F72" s="32" t="s">
        <v>48</v>
      </c>
      <c r="G72" s="33" t="n">
        <v>0.0386111111111111</v>
      </c>
      <c r="H72" s="33" t="n">
        <v>0.00825231481481482</v>
      </c>
      <c r="I72" s="32" t="n">
        <v>240</v>
      </c>
      <c r="J72" s="33" t="n">
        <v>0.0223726851851852</v>
      </c>
      <c r="K72" s="32" t="n">
        <v>194</v>
      </c>
      <c r="L72" s="33" t="n">
        <v>0.00798611111111111</v>
      </c>
      <c r="M72" s="32" t="n">
        <v>38</v>
      </c>
      <c r="N72" s="32" t="n">
        <v>171</v>
      </c>
      <c r="O72" s="32" t="n">
        <v>144</v>
      </c>
      <c r="P72" s="32"/>
      <c r="Q72" s="32"/>
    </row>
    <row r="73" customFormat="false" ht="15" hidden="false" customHeight="true" outlineLevel="0" collapsed="false">
      <c r="A73" s="32" t="n">
        <v>72</v>
      </c>
      <c r="B73" s="32" t="n">
        <v>351</v>
      </c>
      <c r="C73" s="32" t="s">
        <v>240</v>
      </c>
      <c r="D73" s="32" t="n">
        <v>51</v>
      </c>
      <c r="E73" s="32" t="s">
        <v>47</v>
      </c>
      <c r="F73" s="32" t="s">
        <v>48</v>
      </c>
      <c r="G73" s="33" t="n">
        <v>0.0388425925925926</v>
      </c>
      <c r="H73" s="33" t="n">
        <v>0.00625</v>
      </c>
      <c r="I73" s="32" t="n">
        <v>123</v>
      </c>
      <c r="J73" s="33" t="n">
        <v>0.0220486111111111</v>
      </c>
      <c r="K73" s="32" t="n">
        <v>187</v>
      </c>
      <c r="L73" s="33" t="n">
        <v>0.0105439814814815</v>
      </c>
      <c r="M73" s="32" t="n">
        <v>175</v>
      </c>
      <c r="N73" s="32" t="n">
        <v>177</v>
      </c>
      <c r="O73" s="32" t="n">
        <v>148</v>
      </c>
      <c r="P73" s="32"/>
      <c r="Q73" s="32"/>
    </row>
    <row r="74" customFormat="false" ht="15" hidden="false" customHeight="true" outlineLevel="0" collapsed="false">
      <c r="A74" s="32" t="n">
        <v>73</v>
      </c>
      <c r="B74" s="32" t="n">
        <v>553</v>
      </c>
      <c r="C74" s="32" t="s">
        <v>241</v>
      </c>
      <c r="D74" s="32" t="n">
        <v>57</v>
      </c>
      <c r="E74" s="32" t="s">
        <v>47</v>
      </c>
      <c r="F74" s="32" t="s">
        <v>48</v>
      </c>
      <c r="G74" s="33" t="n">
        <v>0.038912037037037</v>
      </c>
      <c r="H74" s="33" t="n">
        <v>0.00686342592592593</v>
      </c>
      <c r="I74" s="32" t="n">
        <v>174</v>
      </c>
      <c r="J74" s="33" t="n">
        <v>0.0219675925925926</v>
      </c>
      <c r="K74" s="32" t="n">
        <v>181</v>
      </c>
      <c r="L74" s="33" t="n">
        <v>0.0100810185185185</v>
      </c>
      <c r="M74" s="32" t="n">
        <v>153</v>
      </c>
      <c r="N74" s="32" t="n">
        <v>178</v>
      </c>
      <c r="O74" s="32" t="n">
        <v>149</v>
      </c>
      <c r="P74" s="32"/>
      <c r="Q74" s="32"/>
    </row>
    <row r="75" customFormat="false" ht="15" hidden="false" customHeight="true" outlineLevel="0" collapsed="false">
      <c r="A75" s="32" t="n">
        <v>74</v>
      </c>
      <c r="B75" s="32" t="n">
        <v>335</v>
      </c>
      <c r="C75" s="32" t="s">
        <v>242</v>
      </c>
      <c r="D75" s="32" t="n">
        <v>53</v>
      </c>
      <c r="E75" s="32" t="s">
        <v>47</v>
      </c>
      <c r="F75" s="32" t="s">
        <v>48</v>
      </c>
      <c r="G75" s="33" t="n">
        <v>0.0389236111111111</v>
      </c>
      <c r="H75" s="33" t="n">
        <v>0.00688657407407407</v>
      </c>
      <c r="I75" s="32" t="n">
        <v>177</v>
      </c>
      <c r="J75" s="33" t="n">
        <v>0.0211574074074074</v>
      </c>
      <c r="K75" s="32" t="n">
        <v>162</v>
      </c>
      <c r="L75" s="33" t="n">
        <v>0.0108796296296296</v>
      </c>
      <c r="M75" s="32" t="n">
        <v>189</v>
      </c>
      <c r="N75" s="32" t="n">
        <v>179</v>
      </c>
      <c r="O75" s="32" t="n">
        <v>150</v>
      </c>
      <c r="P75" s="32"/>
      <c r="Q75" s="32"/>
    </row>
    <row r="76" customFormat="false" ht="15" hidden="false" customHeight="true" outlineLevel="0" collapsed="false">
      <c r="A76" s="32" t="n">
        <v>75</v>
      </c>
      <c r="B76" s="32" t="n">
        <v>305</v>
      </c>
      <c r="C76" s="32" t="s">
        <v>244</v>
      </c>
      <c r="D76" s="32" t="n">
        <v>64</v>
      </c>
      <c r="E76" s="32" t="s">
        <v>47</v>
      </c>
      <c r="F76" s="32" t="s">
        <v>48</v>
      </c>
      <c r="G76" s="33" t="n">
        <v>0.0389930555555556</v>
      </c>
      <c r="H76" s="33" t="n">
        <v>0.00697916666666667</v>
      </c>
      <c r="I76" s="32" t="n">
        <v>188</v>
      </c>
      <c r="J76" s="33" t="n">
        <v>0.0232175925925926</v>
      </c>
      <c r="K76" s="32" t="n">
        <v>213</v>
      </c>
      <c r="L76" s="33" t="n">
        <v>0.0087962962962963</v>
      </c>
      <c r="M76" s="32" t="n">
        <v>85</v>
      </c>
      <c r="N76" s="32" t="n">
        <v>181</v>
      </c>
      <c r="O76" s="32" t="n">
        <v>152</v>
      </c>
      <c r="P76" s="32"/>
      <c r="Q76" s="32"/>
    </row>
    <row r="77" customFormat="false" ht="15" hidden="false" customHeight="true" outlineLevel="0" collapsed="false">
      <c r="A77" s="32" t="n">
        <v>76</v>
      </c>
      <c r="B77" s="32" t="n">
        <v>551</v>
      </c>
      <c r="C77" s="32" t="s">
        <v>245</v>
      </c>
      <c r="D77" s="32" t="n">
        <v>58</v>
      </c>
      <c r="E77" s="32" t="s">
        <v>47</v>
      </c>
      <c r="F77" s="32" t="s">
        <v>48</v>
      </c>
      <c r="G77" s="33" t="n">
        <v>0.0390740740740741</v>
      </c>
      <c r="H77" s="33" t="n">
        <v>0.00601851851851852</v>
      </c>
      <c r="I77" s="32" t="n">
        <v>96</v>
      </c>
      <c r="J77" s="33" t="n">
        <v>0.0231944444444444</v>
      </c>
      <c r="K77" s="32" t="n">
        <v>212</v>
      </c>
      <c r="L77" s="33" t="n">
        <v>0.00986111111111111</v>
      </c>
      <c r="M77" s="32" t="n">
        <v>142</v>
      </c>
      <c r="N77" s="32" t="n">
        <v>182</v>
      </c>
      <c r="O77" s="32" t="n">
        <v>153</v>
      </c>
      <c r="P77" s="32"/>
      <c r="Q77" s="32"/>
    </row>
    <row r="78" customFormat="false" ht="15" hidden="false" customHeight="true" outlineLevel="0" collapsed="false">
      <c r="A78" s="32" t="n">
        <v>77</v>
      </c>
      <c r="B78" s="32" t="n">
        <v>510</v>
      </c>
      <c r="C78" s="32" t="s">
        <v>247</v>
      </c>
      <c r="D78" s="32" t="n">
        <v>65</v>
      </c>
      <c r="E78" s="32" t="s">
        <v>47</v>
      </c>
      <c r="F78" s="32" t="s">
        <v>48</v>
      </c>
      <c r="G78" s="33" t="n">
        <v>0.0391319444444444</v>
      </c>
      <c r="H78" s="33" t="n">
        <v>0.00640046296296296</v>
      </c>
      <c r="I78" s="32" t="n">
        <v>138</v>
      </c>
      <c r="J78" s="33" t="n">
        <v>0.0221412037037037</v>
      </c>
      <c r="K78" s="32" t="n">
        <v>190</v>
      </c>
      <c r="L78" s="33" t="n">
        <v>0.0105902777777778</v>
      </c>
      <c r="M78" s="32" t="n">
        <v>178</v>
      </c>
      <c r="N78" s="32" t="n">
        <v>184</v>
      </c>
      <c r="O78" s="32" t="n">
        <v>154</v>
      </c>
      <c r="P78" s="32"/>
      <c r="Q78" s="32"/>
    </row>
    <row r="79" customFormat="false" ht="15" hidden="false" customHeight="true" outlineLevel="0" collapsed="false">
      <c r="A79" s="32" t="n">
        <v>78</v>
      </c>
      <c r="B79" s="32" t="n">
        <v>342</v>
      </c>
      <c r="C79" s="32" t="s">
        <v>251</v>
      </c>
      <c r="D79" s="32" t="n">
        <v>63</v>
      </c>
      <c r="E79" s="32" t="s">
        <v>47</v>
      </c>
      <c r="F79" s="32" t="s">
        <v>92</v>
      </c>
      <c r="G79" s="33" t="n">
        <v>0.0394097222222222</v>
      </c>
      <c r="H79" s="33" t="n">
        <v>0.00731481481481482</v>
      </c>
      <c r="I79" s="32" t="n">
        <v>211</v>
      </c>
      <c r="J79" s="33" t="n">
        <v>0.0229050925925926</v>
      </c>
      <c r="K79" s="32" t="n">
        <v>207</v>
      </c>
      <c r="L79" s="33" t="n">
        <v>0.00918981481481482</v>
      </c>
      <c r="M79" s="32" t="n">
        <v>111</v>
      </c>
      <c r="N79" s="32" t="n">
        <v>188</v>
      </c>
      <c r="O79" s="32" t="n">
        <v>158</v>
      </c>
      <c r="P79" s="32"/>
      <c r="Q79" s="32"/>
    </row>
    <row r="80" customFormat="false" ht="15" hidden="false" customHeight="true" outlineLevel="0" collapsed="false">
      <c r="A80" s="32" t="n">
        <v>79</v>
      </c>
      <c r="B80" s="32" t="n">
        <v>517</v>
      </c>
      <c r="C80" s="32" t="s">
        <v>252</v>
      </c>
      <c r="D80" s="32" t="n">
        <v>55</v>
      </c>
      <c r="E80" s="32" t="s">
        <v>47</v>
      </c>
      <c r="F80" s="32" t="s">
        <v>48</v>
      </c>
      <c r="G80" s="33" t="n">
        <v>0.0394791666666667</v>
      </c>
      <c r="H80" s="33" t="n">
        <v>0.00974537037037037</v>
      </c>
      <c r="I80" s="32" t="n">
        <v>256</v>
      </c>
      <c r="J80" s="33" t="n">
        <v>0.0209722222222222</v>
      </c>
      <c r="K80" s="32" t="n">
        <v>155</v>
      </c>
      <c r="L80" s="33" t="n">
        <v>0.00876157407407407</v>
      </c>
      <c r="M80" s="32" t="n">
        <v>81</v>
      </c>
      <c r="N80" s="32" t="n">
        <v>189</v>
      </c>
      <c r="O80" s="32" t="n">
        <v>159</v>
      </c>
      <c r="P80" s="32"/>
      <c r="Q80" s="32"/>
    </row>
    <row r="81" customFormat="false" ht="15" hidden="false" customHeight="true" outlineLevel="0" collapsed="false">
      <c r="A81" s="32" t="n">
        <v>80</v>
      </c>
      <c r="B81" s="32" t="n">
        <v>131</v>
      </c>
      <c r="C81" s="32" t="s">
        <v>257</v>
      </c>
      <c r="D81" s="32" t="n">
        <v>71</v>
      </c>
      <c r="E81" s="32" t="s">
        <v>47</v>
      </c>
      <c r="F81" s="32" t="s">
        <v>48</v>
      </c>
      <c r="G81" s="33" t="n">
        <v>0.0398032407407407</v>
      </c>
      <c r="H81" s="33" t="n">
        <v>0.0072337962962963</v>
      </c>
      <c r="I81" s="32" t="n">
        <v>207</v>
      </c>
      <c r="J81" s="33" t="n">
        <v>0.0220138888888889</v>
      </c>
      <c r="K81" s="32" t="n">
        <v>184</v>
      </c>
      <c r="L81" s="33" t="n">
        <v>0.0105555555555556</v>
      </c>
      <c r="M81" s="32" t="n">
        <v>176</v>
      </c>
      <c r="N81" s="32" t="n">
        <v>194</v>
      </c>
      <c r="O81" s="32" t="n">
        <v>162</v>
      </c>
      <c r="P81" s="32"/>
      <c r="Q81" s="32"/>
    </row>
    <row r="82" customFormat="false" ht="15" hidden="false" customHeight="true" outlineLevel="0" collapsed="false">
      <c r="A82" s="32" t="n">
        <v>81</v>
      </c>
      <c r="B82" s="32" t="n">
        <v>431</v>
      </c>
      <c r="C82" s="32" t="s">
        <v>258</v>
      </c>
      <c r="D82" s="32" t="n">
        <v>62</v>
      </c>
      <c r="E82" s="32" t="s">
        <v>47</v>
      </c>
      <c r="F82" s="32" t="s">
        <v>48</v>
      </c>
      <c r="G82" s="33" t="n">
        <v>0.0398842592592593</v>
      </c>
      <c r="H82" s="33" t="n">
        <v>0.00694444444444444</v>
      </c>
      <c r="I82" s="32" t="n">
        <v>182</v>
      </c>
      <c r="J82" s="33" t="n">
        <v>0.0229513888888889</v>
      </c>
      <c r="K82" s="32" t="n">
        <v>209</v>
      </c>
      <c r="L82" s="33" t="n">
        <v>0.00998842592592593</v>
      </c>
      <c r="M82" s="32" t="n">
        <v>147</v>
      </c>
      <c r="N82" s="32" t="n">
        <v>195</v>
      </c>
      <c r="O82" s="32" t="n">
        <v>163</v>
      </c>
      <c r="P82" s="32"/>
      <c r="Q82" s="32"/>
    </row>
    <row r="83" customFormat="false" ht="15" hidden="false" customHeight="true" outlineLevel="0" collapsed="false">
      <c r="A83" s="32" t="n">
        <v>82</v>
      </c>
      <c r="B83" s="32" t="n">
        <v>155</v>
      </c>
      <c r="C83" s="32" t="s">
        <v>262</v>
      </c>
      <c r="D83" s="32" t="n">
        <v>61</v>
      </c>
      <c r="E83" s="32" t="s">
        <v>47</v>
      </c>
      <c r="F83" s="32" t="s">
        <v>69</v>
      </c>
      <c r="G83" s="33" t="n">
        <v>0.0400462962962963</v>
      </c>
      <c r="H83" s="33" t="n">
        <v>0.00784722222222222</v>
      </c>
      <c r="I83" s="32" t="n">
        <v>230</v>
      </c>
      <c r="J83" s="33" t="n">
        <v>0.0219791666666667</v>
      </c>
      <c r="K83" s="32" t="n">
        <v>182</v>
      </c>
      <c r="L83" s="33" t="n">
        <v>0.0102199074074074</v>
      </c>
      <c r="M83" s="32" t="n">
        <v>160</v>
      </c>
      <c r="N83" s="32" t="n">
        <v>199</v>
      </c>
      <c r="O83" s="32" t="n">
        <v>165</v>
      </c>
      <c r="P83" s="32"/>
      <c r="Q83" s="32"/>
    </row>
    <row r="84" customFormat="false" ht="15" hidden="false" customHeight="true" outlineLevel="0" collapsed="false">
      <c r="A84" s="32" t="n">
        <v>83</v>
      </c>
      <c r="B84" s="32" t="n">
        <v>329</v>
      </c>
      <c r="C84" s="32" t="s">
        <v>264</v>
      </c>
      <c r="D84" s="32" t="n">
        <v>63</v>
      </c>
      <c r="E84" s="32" t="s">
        <v>47</v>
      </c>
      <c r="F84" s="32" t="s">
        <v>48</v>
      </c>
      <c r="G84" s="33" t="n">
        <v>0.0408449074074074</v>
      </c>
      <c r="H84" s="33" t="n">
        <v>0.00668981481481482</v>
      </c>
      <c r="I84" s="32" t="n">
        <v>162</v>
      </c>
      <c r="J84" s="33" t="n">
        <v>0.0229050925925926</v>
      </c>
      <c r="K84" s="32" t="n">
        <v>208</v>
      </c>
      <c r="L84" s="33" t="n">
        <v>0.01125</v>
      </c>
      <c r="M84" s="32" t="n">
        <v>202</v>
      </c>
      <c r="N84" s="32" t="n">
        <v>201</v>
      </c>
      <c r="O84" s="32" t="n">
        <v>167</v>
      </c>
      <c r="P84" s="32"/>
      <c r="Q84" s="32"/>
    </row>
    <row r="85" customFormat="false" ht="15" hidden="false" customHeight="true" outlineLevel="0" collapsed="false">
      <c r="A85" s="32" t="n">
        <v>84</v>
      </c>
      <c r="B85" s="32" t="n">
        <v>133</v>
      </c>
      <c r="C85" s="32" t="s">
        <v>266</v>
      </c>
      <c r="D85" s="32" t="n">
        <v>64</v>
      </c>
      <c r="E85" s="32" t="s">
        <v>47</v>
      </c>
      <c r="F85" s="32" t="s">
        <v>182</v>
      </c>
      <c r="G85" s="33" t="n">
        <v>0.0410069444444444</v>
      </c>
      <c r="H85" s="33" t="n">
        <v>0.00701388888888889</v>
      </c>
      <c r="I85" s="32" t="n">
        <v>193</v>
      </c>
      <c r="J85" s="33" t="n">
        <v>0.0228587962962963</v>
      </c>
      <c r="K85" s="32" t="n">
        <v>204</v>
      </c>
      <c r="L85" s="33" t="n">
        <v>0.0111342592592593</v>
      </c>
      <c r="M85" s="32" t="n">
        <v>199</v>
      </c>
      <c r="N85" s="32" t="n">
        <v>203</v>
      </c>
      <c r="O85" s="32" t="n">
        <v>168</v>
      </c>
      <c r="P85" s="32"/>
      <c r="Q85" s="32"/>
    </row>
    <row r="86" customFormat="false" ht="15" hidden="false" customHeight="true" outlineLevel="0" collapsed="false">
      <c r="A86" s="32" t="n">
        <v>85</v>
      </c>
      <c r="B86" s="32" t="n">
        <v>226</v>
      </c>
      <c r="C86" s="32" t="s">
        <v>272</v>
      </c>
      <c r="D86" s="32" t="n">
        <v>50</v>
      </c>
      <c r="E86" s="32" t="s">
        <v>47</v>
      </c>
      <c r="F86" s="32" t="s">
        <v>48</v>
      </c>
      <c r="G86" s="33" t="n">
        <v>0.0416087962962963</v>
      </c>
      <c r="H86" s="33" t="n">
        <v>0.00766203703703704</v>
      </c>
      <c r="I86" s="32" t="n">
        <v>221</v>
      </c>
      <c r="J86" s="33" t="n">
        <v>0.0227546296296296</v>
      </c>
      <c r="K86" s="32" t="n">
        <v>199</v>
      </c>
      <c r="L86" s="33" t="n">
        <v>0.0111921296296296</v>
      </c>
      <c r="M86" s="32" t="n">
        <v>200</v>
      </c>
      <c r="N86" s="32" t="n">
        <v>209</v>
      </c>
      <c r="O86" s="32" t="n">
        <v>172</v>
      </c>
      <c r="P86" s="32"/>
      <c r="Q86" s="32"/>
    </row>
    <row r="87" customFormat="false" ht="15" hidden="false" customHeight="true" outlineLevel="0" collapsed="false">
      <c r="A87" s="32" t="n">
        <v>86</v>
      </c>
      <c r="B87" s="32" t="n">
        <v>404</v>
      </c>
      <c r="C87" s="32" t="s">
        <v>278</v>
      </c>
      <c r="D87" s="32" t="n">
        <v>51</v>
      </c>
      <c r="E87" s="32" t="s">
        <v>47</v>
      </c>
      <c r="F87" s="32" t="s">
        <v>48</v>
      </c>
      <c r="G87" s="33" t="n">
        <v>0.0425347222222222</v>
      </c>
      <c r="H87" s="33" t="n">
        <v>0.00716435185185185</v>
      </c>
      <c r="I87" s="32" t="n">
        <v>201</v>
      </c>
      <c r="J87" s="33" t="n">
        <v>0.0250925925925926</v>
      </c>
      <c r="K87" s="32" t="n">
        <v>235</v>
      </c>
      <c r="L87" s="33" t="n">
        <v>0.0102777777777778</v>
      </c>
      <c r="M87" s="32" t="n">
        <v>163</v>
      </c>
      <c r="N87" s="32" t="n">
        <v>215</v>
      </c>
      <c r="O87" s="32" t="n">
        <v>175</v>
      </c>
      <c r="P87" s="32"/>
      <c r="Q87" s="32"/>
    </row>
    <row r="88" customFormat="false" ht="15" hidden="false" customHeight="true" outlineLevel="0" collapsed="false">
      <c r="A88" s="32" t="n">
        <v>87</v>
      </c>
      <c r="B88" s="32" t="n">
        <v>332</v>
      </c>
      <c r="C88" s="32" t="s">
        <v>279</v>
      </c>
      <c r="D88" s="32" t="n">
        <v>58</v>
      </c>
      <c r="E88" s="32" t="s">
        <v>47</v>
      </c>
      <c r="F88" s="32" t="s">
        <v>48</v>
      </c>
      <c r="G88" s="33" t="n">
        <v>0.0425694444444444</v>
      </c>
      <c r="H88" s="33" t="n">
        <v>0.0074537037037037</v>
      </c>
      <c r="I88" s="32" t="n">
        <v>216</v>
      </c>
      <c r="J88" s="33" t="n">
        <v>0.0236689814814815</v>
      </c>
      <c r="K88" s="32" t="n">
        <v>220</v>
      </c>
      <c r="L88" s="33" t="n">
        <v>0.0114467592592593</v>
      </c>
      <c r="M88" s="32" t="n">
        <v>208</v>
      </c>
      <c r="N88" s="32" t="n">
        <v>216</v>
      </c>
      <c r="O88" s="32" t="n">
        <v>176</v>
      </c>
      <c r="P88" s="32"/>
      <c r="Q88" s="32"/>
    </row>
    <row r="89" customFormat="false" ht="15" hidden="false" customHeight="true" outlineLevel="0" collapsed="false">
      <c r="A89" s="32" t="n">
        <v>88</v>
      </c>
      <c r="B89" s="32" t="n">
        <v>135</v>
      </c>
      <c r="C89" s="32" t="s">
        <v>284</v>
      </c>
      <c r="D89" s="32" t="n">
        <v>51</v>
      </c>
      <c r="E89" s="32" t="s">
        <v>47</v>
      </c>
      <c r="F89" s="32" t="s">
        <v>48</v>
      </c>
      <c r="G89" s="33" t="n">
        <v>0.0428009259259259</v>
      </c>
      <c r="H89" s="33" t="n">
        <v>0.00721064814814815</v>
      </c>
      <c r="I89" s="32" t="n">
        <v>204</v>
      </c>
      <c r="J89" s="33" t="n">
        <v>0.0238078703703704</v>
      </c>
      <c r="K89" s="32" t="n">
        <v>224</v>
      </c>
      <c r="L89" s="33" t="n">
        <v>0.0117824074074074</v>
      </c>
      <c r="M89" s="32" t="n">
        <v>220</v>
      </c>
      <c r="N89" s="32" t="n">
        <v>220</v>
      </c>
      <c r="O89" s="32" t="n">
        <v>178</v>
      </c>
      <c r="P89" s="32"/>
      <c r="Q89" s="32"/>
    </row>
    <row r="90" customFormat="false" ht="15" hidden="false" customHeight="true" outlineLevel="0" collapsed="false">
      <c r="A90" s="32" t="n">
        <v>89</v>
      </c>
      <c r="B90" s="32" t="n">
        <v>145</v>
      </c>
      <c r="C90" s="32" t="s">
        <v>285</v>
      </c>
      <c r="D90" s="32" t="n">
        <v>63</v>
      </c>
      <c r="E90" s="32" t="s">
        <v>47</v>
      </c>
      <c r="F90" s="32" t="s">
        <v>48</v>
      </c>
      <c r="G90" s="33" t="n">
        <v>0.0429398148148148</v>
      </c>
      <c r="H90" s="33" t="n">
        <v>0.00732638888888889</v>
      </c>
      <c r="I90" s="32" t="n">
        <v>212</v>
      </c>
      <c r="J90" s="33" t="n">
        <v>0.0240162037037037</v>
      </c>
      <c r="K90" s="32" t="n">
        <v>227</v>
      </c>
      <c r="L90" s="33" t="n">
        <v>0.0115972222222222</v>
      </c>
      <c r="M90" s="32" t="n">
        <v>211</v>
      </c>
      <c r="N90" s="32" t="n">
        <v>221</v>
      </c>
      <c r="O90" s="32" t="n">
        <v>179</v>
      </c>
      <c r="P90" s="32"/>
      <c r="Q90" s="32"/>
    </row>
    <row r="91" customFormat="false" ht="15" hidden="false" customHeight="true" outlineLevel="0" collapsed="false">
      <c r="A91" s="32" t="n">
        <v>90</v>
      </c>
      <c r="B91" s="32" t="n">
        <v>101</v>
      </c>
      <c r="C91" s="32" t="s">
        <v>286</v>
      </c>
      <c r="D91" s="32" t="n">
        <v>59</v>
      </c>
      <c r="E91" s="32" t="s">
        <v>47</v>
      </c>
      <c r="F91" s="32" t="s">
        <v>48</v>
      </c>
      <c r="G91" s="33" t="n">
        <v>0.0430439814814815</v>
      </c>
      <c r="H91" s="33" t="n">
        <v>0.0102083333333333</v>
      </c>
      <c r="I91" s="32" t="n">
        <v>258</v>
      </c>
      <c r="J91" s="33" t="n">
        <v>0.0224768518518519</v>
      </c>
      <c r="K91" s="32" t="n">
        <v>196</v>
      </c>
      <c r="L91" s="33" t="n">
        <v>0.0103587962962963</v>
      </c>
      <c r="M91" s="32" t="n">
        <v>170</v>
      </c>
      <c r="N91" s="32" t="n">
        <v>222</v>
      </c>
      <c r="O91" s="32" t="n">
        <v>180</v>
      </c>
      <c r="P91" s="32"/>
      <c r="Q91" s="32"/>
    </row>
    <row r="92" customFormat="false" ht="15" hidden="false" customHeight="true" outlineLevel="0" collapsed="false">
      <c r="A92" s="32" t="n">
        <v>91</v>
      </c>
      <c r="B92" s="32" t="n">
        <v>532</v>
      </c>
      <c r="C92" s="32" t="s">
        <v>288</v>
      </c>
      <c r="D92" s="32" t="n">
        <v>55</v>
      </c>
      <c r="E92" s="32" t="s">
        <v>47</v>
      </c>
      <c r="F92" s="32" t="s">
        <v>48</v>
      </c>
      <c r="G92" s="33" t="n">
        <v>0.0433796296296296</v>
      </c>
      <c r="H92" s="33" t="n">
        <v>0.00631944444444444</v>
      </c>
      <c r="I92" s="32" t="n">
        <v>131</v>
      </c>
      <c r="J92" s="33" t="n">
        <v>0.0252662037037037</v>
      </c>
      <c r="K92" s="32" t="n">
        <v>238</v>
      </c>
      <c r="L92" s="33" t="n">
        <v>0.0117939814814815</v>
      </c>
      <c r="M92" s="32" t="n">
        <v>221</v>
      </c>
      <c r="N92" s="32" t="n">
        <v>224</v>
      </c>
      <c r="O92" s="32" t="n">
        <v>181</v>
      </c>
      <c r="P92" s="32"/>
      <c r="Q92" s="32"/>
    </row>
    <row r="93" customFormat="false" ht="15" hidden="false" customHeight="true" outlineLevel="0" collapsed="false">
      <c r="A93" s="32" t="n">
        <v>92</v>
      </c>
      <c r="B93" s="32" t="n">
        <v>536</v>
      </c>
      <c r="C93" s="32" t="s">
        <v>292</v>
      </c>
      <c r="D93" s="32" t="n">
        <v>58</v>
      </c>
      <c r="E93" s="32" t="s">
        <v>47</v>
      </c>
      <c r="F93" s="32" t="s">
        <v>48</v>
      </c>
      <c r="G93" s="33" t="n">
        <v>0.044212962962963</v>
      </c>
      <c r="H93" s="33" t="n">
        <v>0.00774305555555556</v>
      </c>
      <c r="I93" s="32" t="n">
        <v>227</v>
      </c>
      <c r="J93" s="33" t="n">
        <v>0.0242824074074074</v>
      </c>
      <c r="K93" s="32" t="n">
        <v>232</v>
      </c>
      <c r="L93" s="33" t="n">
        <v>0.0121875</v>
      </c>
      <c r="M93" s="32" t="n">
        <v>226</v>
      </c>
      <c r="N93" s="32" t="n">
        <v>228</v>
      </c>
      <c r="O93" s="32" t="n">
        <v>185</v>
      </c>
      <c r="P93" s="32"/>
      <c r="Q93" s="32"/>
    </row>
    <row r="94" customFormat="false" ht="15" hidden="false" customHeight="true" outlineLevel="0" collapsed="false">
      <c r="A94" s="32" t="n">
        <v>93</v>
      </c>
      <c r="B94" s="32" t="n">
        <v>449</v>
      </c>
      <c r="C94" s="32" t="s">
        <v>295</v>
      </c>
      <c r="D94" s="32" t="n">
        <v>55</v>
      </c>
      <c r="E94" s="32" t="s">
        <v>47</v>
      </c>
      <c r="F94" s="32" t="s">
        <v>48</v>
      </c>
      <c r="G94" s="33" t="n">
        <v>0.0444212962962963</v>
      </c>
      <c r="H94" s="33" t="n">
        <v>0.00708333333333333</v>
      </c>
      <c r="I94" s="32" t="n">
        <v>195</v>
      </c>
      <c r="J94" s="33" t="n">
        <v>0.0240625</v>
      </c>
      <c r="K94" s="32" t="n">
        <v>228</v>
      </c>
      <c r="L94" s="33" t="n">
        <v>0.013275462962963</v>
      </c>
      <c r="M94" s="32" t="n">
        <v>234</v>
      </c>
      <c r="N94" s="32" t="n">
        <v>231</v>
      </c>
      <c r="O94" s="32" t="n">
        <v>186</v>
      </c>
      <c r="P94" s="32"/>
      <c r="Q94" s="32"/>
    </row>
    <row r="95" customFormat="false" ht="15" hidden="false" customHeight="true" outlineLevel="0" collapsed="false">
      <c r="A95" s="32" t="n">
        <v>94</v>
      </c>
      <c r="B95" s="32" t="n">
        <v>410</v>
      </c>
      <c r="C95" s="32" t="s">
        <v>297</v>
      </c>
      <c r="D95" s="32" t="n">
        <v>68</v>
      </c>
      <c r="E95" s="32" t="s">
        <v>47</v>
      </c>
      <c r="F95" s="32" t="s">
        <v>92</v>
      </c>
      <c r="G95" s="33" t="n">
        <v>0.0445486111111111</v>
      </c>
      <c r="H95" s="33" t="n">
        <v>0.00798611111111111</v>
      </c>
      <c r="I95" s="32" t="n">
        <v>234</v>
      </c>
      <c r="J95" s="33" t="n">
        <v>0.0228703703703704</v>
      </c>
      <c r="K95" s="32" t="n">
        <v>205</v>
      </c>
      <c r="L95" s="33" t="n">
        <v>0.0136921296296296</v>
      </c>
      <c r="M95" s="32" t="n">
        <v>243</v>
      </c>
      <c r="N95" s="32" t="n">
        <v>233</v>
      </c>
      <c r="O95" s="32" t="n">
        <v>188</v>
      </c>
      <c r="P95" s="32"/>
      <c r="Q95" s="32"/>
    </row>
    <row r="96" customFormat="false" ht="15" hidden="false" customHeight="true" outlineLevel="0" collapsed="false">
      <c r="A96" s="32" t="n">
        <v>95</v>
      </c>
      <c r="B96" s="32" t="n">
        <v>151</v>
      </c>
      <c r="C96" s="32" t="s">
        <v>299</v>
      </c>
      <c r="D96" s="32" t="n">
        <v>65</v>
      </c>
      <c r="E96" s="32" t="s">
        <v>47</v>
      </c>
      <c r="F96" s="32" t="s">
        <v>48</v>
      </c>
      <c r="G96" s="33" t="n">
        <v>0.0450231481481482</v>
      </c>
      <c r="H96" s="33" t="n">
        <v>0.00802083333333333</v>
      </c>
      <c r="I96" s="32" t="n">
        <v>237</v>
      </c>
      <c r="J96" s="33" t="n">
        <v>0.022025462962963</v>
      </c>
      <c r="K96" s="32" t="n">
        <v>185</v>
      </c>
      <c r="L96" s="33" t="n">
        <v>0.0149768518518519</v>
      </c>
      <c r="M96" s="32" t="n">
        <v>247</v>
      </c>
      <c r="N96" s="32" t="n">
        <v>235</v>
      </c>
      <c r="O96" s="32" t="n">
        <v>190</v>
      </c>
      <c r="P96" s="32"/>
      <c r="Q96" s="32"/>
    </row>
    <row r="97" customFormat="false" ht="15" hidden="false" customHeight="true" outlineLevel="0" collapsed="false">
      <c r="A97" s="32" t="n">
        <v>96</v>
      </c>
      <c r="B97" s="32" t="n">
        <v>328</v>
      </c>
      <c r="C97" s="32" t="s">
        <v>301</v>
      </c>
      <c r="D97" s="32" t="n">
        <v>65</v>
      </c>
      <c r="E97" s="32" t="s">
        <v>47</v>
      </c>
      <c r="F97" s="32" t="s">
        <v>48</v>
      </c>
      <c r="G97" s="33" t="n">
        <v>0.0468171296296296</v>
      </c>
      <c r="H97" s="33" t="n">
        <v>0.00965277777777778</v>
      </c>
      <c r="I97" s="32" t="n">
        <v>254</v>
      </c>
      <c r="J97" s="33" t="n">
        <v>0.0236689814814815</v>
      </c>
      <c r="K97" s="32" t="n">
        <v>221</v>
      </c>
      <c r="L97" s="33" t="n">
        <v>0.0134953703703704</v>
      </c>
      <c r="M97" s="32" t="n">
        <v>236</v>
      </c>
      <c r="N97" s="32" t="n">
        <v>237</v>
      </c>
      <c r="O97" s="32" t="n">
        <v>191</v>
      </c>
      <c r="P97" s="32"/>
      <c r="Q97" s="32"/>
    </row>
    <row r="98" customFormat="false" ht="15" hidden="false" customHeight="true" outlineLevel="0" collapsed="false">
      <c r="A98" s="32" t="n">
        <v>97</v>
      </c>
      <c r="B98" s="32" t="n">
        <v>311</v>
      </c>
      <c r="C98" s="32" t="s">
        <v>302</v>
      </c>
      <c r="D98" s="32" t="n">
        <v>52</v>
      </c>
      <c r="E98" s="32" t="s">
        <v>47</v>
      </c>
      <c r="F98" s="32" t="s">
        <v>48</v>
      </c>
      <c r="G98" s="33" t="n">
        <v>0.0468634259259259</v>
      </c>
      <c r="H98" s="33" t="n">
        <v>0.00674768518518519</v>
      </c>
      <c r="I98" s="32" t="n">
        <v>165</v>
      </c>
      <c r="J98" s="33" t="n">
        <v>0.0307407407407407</v>
      </c>
      <c r="K98" s="32" t="n">
        <v>255</v>
      </c>
      <c r="L98" s="33" t="n">
        <v>0.009375</v>
      </c>
      <c r="M98" s="32" t="n">
        <v>120</v>
      </c>
      <c r="N98" s="32" t="n">
        <v>238</v>
      </c>
      <c r="O98" s="32" t="n">
        <v>192</v>
      </c>
      <c r="P98" s="32"/>
      <c r="Q98" s="32"/>
    </row>
    <row r="99" customFormat="false" ht="15" hidden="false" customHeight="true" outlineLevel="0" collapsed="false">
      <c r="A99" s="32" t="n">
        <v>98</v>
      </c>
      <c r="B99" s="32" t="n">
        <v>442</v>
      </c>
      <c r="C99" s="32" t="s">
        <v>306</v>
      </c>
      <c r="D99" s="32" t="n">
        <v>64</v>
      </c>
      <c r="E99" s="32" t="s">
        <v>47</v>
      </c>
      <c r="F99" s="32" t="s">
        <v>48</v>
      </c>
      <c r="G99" s="33" t="n">
        <v>0.0473958333333333</v>
      </c>
      <c r="H99" s="33" t="n">
        <v>0.00862268518518519</v>
      </c>
      <c r="I99" s="32" t="n">
        <v>245</v>
      </c>
      <c r="J99" s="33" t="n">
        <v>0.0277662037037037</v>
      </c>
      <c r="K99" s="32" t="n">
        <v>247</v>
      </c>
      <c r="L99" s="33" t="n">
        <v>0.0110069444444444</v>
      </c>
      <c r="M99" s="32" t="n">
        <v>192</v>
      </c>
      <c r="N99" s="32" t="n">
        <v>242</v>
      </c>
      <c r="O99" s="32" t="n">
        <v>194</v>
      </c>
      <c r="P99" s="32"/>
      <c r="Q99" s="32"/>
    </row>
    <row r="100" customFormat="false" ht="15" hidden="false" customHeight="true" outlineLevel="0" collapsed="false">
      <c r="A100" s="32" t="n">
        <v>99</v>
      </c>
      <c r="B100" s="32" t="n">
        <v>419</v>
      </c>
      <c r="C100" s="32" t="s">
        <v>307</v>
      </c>
      <c r="D100" s="32" t="n">
        <v>54</v>
      </c>
      <c r="E100" s="32" t="s">
        <v>47</v>
      </c>
      <c r="F100" s="32" t="s">
        <v>114</v>
      </c>
      <c r="G100" s="33" t="n">
        <v>0.0474421296296296</v>
      </c>
      <c r="H100" s="33" t="n">
        <v>0.00679398148148148</v>
      </c>
      <c r="I100" s="32" t="n">
        <v>169</v>
      </c>
      <c r="J100" s="33" t="n">
        <v>0.0241898148148148</v>
      </c>
      <c r="K100" s="32" t="n">
        <v>230</v>
      </c>
      <c r="L100" s="33" t="n">
        <v>0.0164583333333333</v>
      </c>
      <c r="M100" s="32" t="n">
        <v>251</v>
      </c>
      <c r="N100" s="32" t="n">
        <v>243</v>
      </c>
      <c r="O100" s="32" t="n">
        <v>195</v>
      </c>
      <c r="P100" s="32"/>
      <c r="Q100" s="32"/>
    </row>
    <row r="101" customFormat="false" ht="15" hidden="false" customHeight="true" outlineLevel="0" collapsed="false">
      <c r="A101" s="32" t="n">
        <v>100</v>
      </c>
      <c r="B101" s="32" t="n">
        <v>123</v>
      </c>
      <c r="C101" s="32" t="s">
        <v>309</v>
      </c>
      <c r="D101" s="32" t="n">
        <v>58</v>
      </c>
      <c r="E101" s="32" t="s">
        <v>47</v>
      </c>
      <c r="F101" s="32" t="s">
        <v>48</v>
      </c>
      <c r="G101" s="33" t="n">
        <v>0.0484027777777778</v>
      </c>
      <c r="H101" s="33" t="n">
        <v>0.00699074074074074</v>
      </c>
      <c r="I101" s="32" t="n">
        <v>191</v>
      </c>
      <c r="J101" s="33" t="n">
        <v>0.0277546296296296</v>
      </c>
      <c r="K101" s="32" t="n">
        <v>246</v>
      </c>
      <c r="L101" s="33" t="n">
        <v>0.0136574074074074</v>
      </c>
      <c r="M101" s="32" t="n">
        <v>239</v>
      </c>
      <c r="N101" s="32" t="n">
        <v>245</v>
      </c>
      <c r="O101" s="32" t="n">
        <v>197</v>
      </c>
      <c r="P101" s="32"/>
      <c r="Q101" s="32"/>
    </row>
    <row r="102" customFormat="false" ht="15" hidden="false" customHeight="true" outlineLevel="0" collapsed="false">
      <c r="A102" s="32" t="n">
        <v>101</v>
      </c>
      <c r="B102" s="32" t="n">
        <v>434</v>
      </c>
      <c r="C102" s="32" t="s">
        <v>311</v>
      </c>
      <c r="D102" s="32" t="n">
        <v>79</v>
      </c>
      <c r="E102" s="32" t="s">
        <v>47</v>
      </c>
      <c r="F102" s="32" t="s">
        <v>114</v>
      </c>
      <c r="G102" s="33" t="n">
        <v>0.0486805555555556</v>
      </c>
      <c r="H102" s="33" t="n">
        <v>0.00747685185185185</v>
      </c>
      <c r="I102" s="32" t="n">
        <v>217</v>
      </c>
      <c r="J102" s="33" t="n">
        <v>0.0263425925925926</v>
      </c>
      <c r="K102" s="32" t="n">
        <v>242</v>
      </c>
      <c r="L102" s="33" t="n">
        <v>0.0148611111111111</v>
      </c>
      <c r="M102" s="32" t="n">
        <v>246</v>
      </c>
      <c r="N102" s="32" t="n">
        <v>247</v>
      </c>
      <c r="O102" s="32" t="n">
        <v>198</v>
      </c>
      <c r="P102" s="32"/>
      <c r="Q102" s="32"/>
    </row>
    <row r="103" customFormat="false" ht="15" hidden="false" customHeight="true" outlineLevel="0" collapsed="false">
      <c r="A103" s="32" t="n">
        <v>102</v>
      </c>
      <c r="B103" s="32" t="n">
        <v>530</v>
      </c>
      <c r="C103" s="32" t="s">
        <v>315</v>
      </c>
      <c r="D103" s="32" t="n">
        <v>73</v>
      </c>
      <c r="E103" s="32" t="s">
        <v>47</v>
      </c>
      <c r="F103" s="32" t="s">
        <v>48</v>
      </c>
      <c r="G103" s="33" t="n">
        <v>0.0504166666666667</v>
      </c>
      <c r="H103" s="33" t="n">
        <v>0.00646990740740741</v>
      </c>
      <c r="I103" s="32" t="n">
        <v>147</v>
      </c>
      <c r="J103" s="33" t="n">
        <v>0.0287037037037037</v>
      </c>
      <c r="K103" s="32" t="n">
        <v>251</v>
      </c>
      <c r="L103" s="33" t="n">
        <v>0.0152430555555556</v>
      </c>
      <c r="M103" s="32" t="n">
        <v>249</v>
      </c>
      <c r="N103" s="32" t="n">
        <v>251</v>
      </c>
      <c r="O103" s="32" t="n">
        <v>200</v>
      </c>
      <c r="P103" s="32"/>
      <c r="Q103" s="32"/>
    </row>
    <row r="104" customFormat="false" ht="15" hidden="false" customHeight="true" outlineLevel="0" collapsed="false">
      <c r="A104" s="32"/>
      <c r="B104" s="32" t="n">
        <v>126</v>
      </c>
      <c r="C104" s="32" t="s">
        <v>52</v>
      </c>
      <c r="D104" s="32" t="n">
        <v>54</v>
      </c>
      <c r="E104" s="32" t="s">
        <v>47</v>
      </c>
      <c r="F104" s="32" t="s">
        <v>48</v>
      </c>
      <c r="G104" s="33" t="n">
        <v>0.0256944444444444</v>
      </c>
      <c r="H104" s="33" t="n">
        <v>0.00427083333333333</v>
      </c>
      <c r="I104" s="32" t="n">
        <v>6</v>
      </c>
      <c r="J104" s="33" t="n">
        <v>0.0140509259259259</v>
      </c>
      <c r="K104" s="32" t="n">
        <v>2</v>
      </c>
      <c r="L104" s="33" t="n">
        <v>0.00737268518518519</v>
      </c>
      <c r="M104" s="32" t="n">
        <v>13</v>
      </c>
      <c r="N104" s="32" t="n">
        <v>3</v>
      </c>
      <c r="O104" s="32" t="n">
        <v>3</v>
      </c>
      <c r="P104" s="32"/>
      <c r="Q104" s="32" t="s">
        <v>364</v>
      </c>
    </row>
    <row r="105" customFormat="false" ht="15" hidden="false" customHeight="true" outlineLevel="0" collapsed="false">
      <c r="A105" s="32"/>
      <c r="B105" s="32" t="n">
        <v>102</v>
      </c>
      <c r="C105" s="32" t="s">
        <v>54</v>
      </c>
      <c r="D105" s="32" t="n">
        <v>59</v>
      </c>
      <c r="E105" s="32" t="s">
        <v>47</v>
      </c>
      <c r="F105" s="32" t="s">
        <v>48</v>
      </c>
      <c r="G105" s="33" t="n">
        <v>0.0266550925925926</v>
      </c>
      <c r="H105" s="33" t="n">
        <v>0.00413194444444444</v>
      </c>
      <c r="I105" s="32" t="n">
        <v>4</v>
      </c>
      <c r="J105" s="33" t="n">
        <v>0.0149884259259259</v>
      </c>
      <c r="K105" s="32" t="n">
        <v>5</v>
      </c>
      <c r="L105" s="33" t="n">
        <v>0.00753472222222222</v>
      </c>
      <c r="M105" s="32" t="n">
        <v>19</v>
      </c>
      <c r="N105" s="32" t="n">
        <v>4</v>
      </c>
      <c r="O105" s="32" t="n">
        <v>4</v>
      </c>
      <c r="P105" s="32"/>
      <c r="Q105" s="32" t="s">
        <v>364</v>
      </c>
    </row>
    <row r="106" customFormat="false" ht="15" hidden="false" customHeight="true" outlineLevel="0" collapsed="false">
      <c r="A106" s="32"/>
      <c r="B106" s="32" t="n">
        <v>115</v>
      </c>
      <c r="C106" s="32" t="s">
        <v>55</v>
      </c>
      <c r="D106" s="32" t="n">
        <v>59</v>
      </c>
      <c r="E106" s="32" t="s">
        <v>47</v>
      </c>
      <c r="F106" s="32" t="s">
        <v>48</v>
      </c>
      <c r="G106" s="33" t="n">
        <v>0.027025462962963</v>
      </c>
      <c r="H106" s="33" t="n">
        <v>0.00446759259259259</v>
      </c>
      <c r="I106" s="32" t="n">
        <v>10</v>
      </c>
      <c r="J106" s="33" t="n">
        <v>0.0153935185185185</v>
      </c>
      <c r="K106" s="32" t="n">
        <v>8</v>
      </c>
      <c r="L106" s="33" t="n">
        <v>0.00716435185185185</v>
      </c>
      <c r="M106" s="32" t="n">
        <v>8</v>
      </c>
      <c r="N106" s="32" t="n">
        <v>5</v>
      </c>
      <c r="O106" s="32" t="n">
        <v>5</v>
      </c>
      <c r="P106" s="32"/>
      <c r="Q106" s="32" t="s">
        <v>364</v>
      </c>
    </row>
    <row r="107" customFormat="false" ht="15" hidden="false" customHeight="true" outlineLevel="0" collapsed="false">
      <c r="A107" s="32"/>
      <c r="B107" s="32" t="n">
        <v>130</v>
      </c>
      <c r="C107" s="32" t="s">
        <v>341</v>
      </c>
      <c r="D107" s="32" t="n">
        <v>64</v>
      </c>
      <c r="E107" s="32" t="s">
        <v>47</v>
      </c>
      <c r="F107" s="32" t="s">
        <v>48</v>
      </c>
      <c r="G107" s="33"/>
      <c r="H107" s="33"/>
      <c r="I107" s="32"/>
      <c r="J107" s="33"/>
      <c r="K107" s="32"/>
      <c r="L107" s="33"/>
      <c r="M107" s="32"/>
      <c r="N107" s="31" t="s">
        <v>339</v>
      </c>
      <c r="O107" s="32"/>
      <c r="P107" s="32"/>
      <c r="Q107" s="31" t="s">
        <v>339</v>
      </c>
    </row>
    <row r="108" customFormat="false" ht="15" hidden="false" customHeight="true" outlineLevel="0" collapsed="false">
      <c r="A108" s="32"/>
      <c r="B108" s="32" t="n">
        <v>140</v>
      </c>
      <c r="C108" s="32" t="s">
        <v>327</v>
      </c>
      <c r="D108" s="32" t="n">
        <v>63</v>
      </c>
      <c r="E108" s="32" t="s">
        <v>47</v>
      </c>
      <c r="F108" s="32" t="s">
        <v>69</v>
      </c>
      <c r="G108" s="33"/>
      <c r="H108" s="33"/>
      <c r="I108" s="32"/>
      <c r="J108" s="33" t="n">
        <v>0.019849537037037</v>
      </c>
      <c r="K108" s="32"/>
      <c r="L108" s="33" t="n">
        <v>0.016724537037037</v>
      </c>
      <c r="M108" s="32"/>
      <c r="N108" s="31" t="s">
        <v>326</v>
      </c>
      <c r="O108" s="32"/>
      <c r="P108" s="32"/>
      <c r="Q108" s="31" t="s">
        <v>326</v>
      </c>
    </row>
    <row r="109" customFormat="false" ht="15" hidden="false" customHeight="true" outlineLevel="0" collapsed="false">
      <c r="A109" s="32"/>
      <c r="B109" s="32" t="n">
        <v>210</v>
      </c>
      <c r="C109" s="32" t="s">
        <v>344</v>
      </c>
      <c r="D109" s="32" t="n">
        <v>50</v>
      </c>
      <c r="E109" s="32" t="s">
        <v>47</v>
      </c>
      <c r="F109" s="32" t="s">
        <v>48</v>
      </c>
      <c r="G109" s="33"/>
      <c r="H109" s="33"/>
      <c r="I109" s="32"/>
      <c r="J109" s="33"/>
      <c r="K109" s="32"/>
      <c r="L109" s="33"/>
      <c r="M109" s="32"/>
      <c r="N109" s="31" t="s">
        <v>339</v>
      </c>
      <c r="O109" s="32"/>
      <c r="P109" s="32"/>
      <c r="Q109" s="31" t="s">
        <v>339</v>
      </c>
    </row>
    <row r="110" customFormat="false" ht="15" hidden="false" customHeight="true" outlineLevel="0" collapsed="false">
      <c r="A110" s="32"/>
      <c r="B110" s="32" t="n">
        <v>227</v>
      </c>
      <c r="C110" s="32" t="s">
        <v>346</v>
      </c>
      <c r="D110" s="32" t="n">
        <v>56</v>
      </c>
      <c r="E110" s="32" t="s">
        <v>47</v>
      </c>
      <c r="F110" s="32" t="s">
        <v>48</v>
      </c>
      <c r="G110" s="33"/>
      <c r="H110" s="33"/>
      <c r="I110" s="32"/>
      <c r="J110" s="33"/>
      <c r="K110" s="32"/>
      <c r="L110" s="33"/>
      <c r="M110" s="32"/>
      <c r="N110" s="31" t="s">
        <v>339</v>
      </c>
      <c r="O110" s="32"/>
      <c r="P110" s="32"/>
      <c r="Q110" s="31" t="s">
        <v>339</v>
      </c>
    </row>
    <row r="111" customFormat="false" ht="15" hidden="false" customHeight="true" outlineLevel="0" collapsed="false">
      <c r="A111" s="32"/>
      <c r="B111" s="32" t="n">
        <v>303</v>
      </c>
      <c r="C111" s="32" t="s">
        <v>333</v>
      </c>
      <c r="D111" s="32" t="n">
        <v>51</v>
      </c>
      <c r="E111" s="32" t="s">
        <v>47</v>
      </c>
      <c r="F111" s="32" t="s">
        <v>69</v>
      </c>
      <c r="G111" s="33" t="n">
        <v>0.0248263888888889</v>
      </c>
      <c r="H111" s="33" t="n">
        <v>0.00517361111111111</v>
      </c>
      <c r="I111" s="32"/>
      <c r="J111" s="33" t="n">
        <v>0.0143055555555556</v>
      </c>
      <c r="K111" s="32"/>
      <c r="L111" s="33" t="n">
        <v>0.00534722222222222</v>
      </c>
      <c r="M111" s="32"/>
      <c r="N111" s="31" t="s">
        <v>331</v>
      </c>
      <c r="O111" s="32"/>
      <c r="P111" s="32"/>
      <c r="Q111" s="31" t="s">
        <v>331</v>
      </c>
    </row>
    <row r="112" customFormat="false" ht="15" hidden="false" customHeight="true" outlineLevel="0" collapsed="false">
      <c r="A112" s="32"/>
      <c r="B112" s="32" t="n">
        <v>304</v>
      </c>
      <c r="C112" s="32" t="s">
        <v>348</v>
      </c>
      <c r="D112" s="32" t="n">
        <v>51</v>
      </c>
      <c r="E112" s="32" t="s">
        <v>47</v>
      </c>
      <c r="F112" s="32" t="s">
        <v>69</v>
      </c>
      <c r="G112" s="33"/>
      <c r="H112" s="33"/>
      <c r="I112" s="32"/>
      <c r="J112" s="33"/>
      <c r="K112" s="32"/>
      <c r="L112" s="33"/>
      <c r="M112" s="32"/>
      <c r="N112" s="31" t="s">
        <v>339</v>
      </c>
      <c r="O112" s="32"/>
      <c r="P112" s="32"/>
      <c r="Q112" s="31" t="s">
        <v>339</v>
      </c>
    </row>
    <row r="113" customFormat="false" ht="15" hidden="false" customHeight="true" outlineLevel="0" collapsed="false">
      <c r="A113" s="32"/>
      <c r="B113" s="32" t="n">
        <v>309</v>
      </c>
      <c r="C113" s="32" t="s">
        <v>349</v>
      </c>
      <c r="D113" s="32" t="n">
        <v>62</v>
      </c>
      <c r="E113" s="32" t="s">
        <v>47</v>
      </c>
      <c r="F113" s="32" t="s">
        <v>48</v>
      </c>
      <c r="G113" s="33"/>
      <c r="H113" s="33"/>
      <c r="I113" s="32"/>
      <c r="J113" s="33"/>
      <c r="K113" s="32"/>
      <c r="L113" s="33"/>
      <c r="M113" s="32"/>
      <c r="N113" s="31" t="s">
        <v>339</v>
      </c>
      <c r="O113" s="32"/>
      <c r="P113" s="32"/>
      <c r="Q113" s="31" t="s">
        <v>339</v>
      </c>
    </row>
    <row r="114" customFormat="false" ht="15" hidden="false" customHeight="true" outlineLevel="0" collapsed="false">
      <c r="A114" s="32"/>
      <c r="B114" s="32" t="n">
        <v>310</v>
      </c>
      <c r="C114" s="32" t="s">
        <v>350</v>
      </c>
      <c r="D114" s="32" t="n">
        <v>65</v>
      </c>
      <c r="E114" s="32" t="s">
        <v>47</v>
      </c>
      <c r="F114" s="32" t="s">
        <v>48</v>
      </c>
      <c r="G114" s="33"/>
      <c r="H114" s="33"/>
      <c r="I114" s="32"/>
      <c r="J114" s="33"/>
      <c r="K114" s="32"/>
      <c r="L114" s="33"/>
      <c r="M114" s="32"/>
      <c r="N114" s="31" t="s">
        <v>339</v>
      </c>
      <c r="O114" s="32"/>
      <c r="P114" s="32"/>
      <c r="Q114" s="31" t="s">
        <v>339</v>
      </c>
    </row>
    <row r="115" customFormat="false" ht="15" hidden="false" customHeight="true" outlineLevel="0" collapsed="false">
      <c r="A115" s="32"/>
      <c r="B115" s="32" t="n">
        <v>313</v>
      </c>
      <c r="C115" s="32" t="s">
        <v>351</v>
      </c>
      <c r="D115" s="32" t="n">
        <v>60</v>
      </c>
      <c r="E115" s="32" t="s">
        <v>47</v>
      </c>
      <c r="F115" s="32" t="s">
        <v>48</v>
      </c>
      <c r="G115" s="33"/>
      <c r="H115" s="33"/>
      <c r="I115" s="32"/>
      <c r="J115" s="33"/>
      <c r="K115" s="32"/>
      <c r="L115" s="33"/>
      <c r="M115" s="32"/>
      <c r="N115" s="31" t="s">
        <v>339</v>
      </c>
      <c r="O115" s="32"/>
      <c r="P115" s="32"/>
      <c r="Q115" s="31" t="s">
        <v>339</v>
      </c>
    </row>
    <row r="116" customFormat="false" ht="15" hidden="false" customHeight="true" outlineLevel="0" collapsed="false">
      <c r="A116" s="32"/>
      <c r="B116" s="32" t="n">
        <v>331</v>
      </c>
      <c r="C116" s="32" t="s">
        <v>353</v>
      </c>
      <c r="D116" s="32" t="n">
        <v>53</v>
      </c>
      <c r="E116" s="32" t="s">
        <v>47</v>
      </c>
      <c r="F116" s="32" t="s">
        <v>92</v>
      </c>
      <c r="G116" s="33"/>
      <c r="H116" s="33"/>
      <c r="I116" s="32"/>
      <c r="J116" s="33"/>
      <c r="K116" s="32"/>
      <c r="L116" s="33"/>
      <c r="M116" s="32"/>
      <c r="N116" s="31" t="s">
        <v>339</v>
      </c>
      <c r="O116" s="32"/>
      <c r="P116" s="32"/>
      <c r="Q116" s="31" t="s">
        <v>339</v>
      </c>
    </row>
    <row r="117" customFormat="false" ht="15" hidden="false" customHeight="true" outlineLevel="0" collapsed="false">
      <c r="A117" s="32"/>
      <c r="B117" s="32" t="n">
        <v>341</v>
      </c>
      <c r="C117" s="32" t="s">
        <v>354</v>
      </c>
      <c r="D117" s="32" t="n">
        <v>52</v>
      </c>
      <c r="E117" s="32" t="s">
        <v>47</v>
      </c>
      <c r="F117" s="32" t="s">
        <v>48</v>
      </c>
      <c r="G117" s="33"/>
      <c r="H117" s="33"/>
      <c r="I117" s="32"/>
      <c r="J117" s="33"/>
      <c r="K117" s="32"/>
      <c r="L117" s="33"/>
      <c r="M117" s="32"/>
      <c r="N117" s="31" t="s">
        <v>339</v>
      </c>
      <c r="O117" s="32"/>
      <c r="P117" s="32"/>
      <c r="Q117" s="31" t="s">
        <v>339</v>
      </c>
    </row>
    <row r="118" customFormat="false" ht="15" hidden="false" customHeight="true" outlineLevel="0" collapsed="false">
      <c r="A118" s="32"/>
      <c r="B118" s="32" t="n">
        <v>359</v>
      </c>
      <c r="C118" s="32" t="s">
        <v>334</v>
      </c>
      <c r="D118" s="32" t="n">
        <v>59</v>
      </c>
      <c r="E118" s="32" t="s">
        <v>47</v>
      </c>
      <c r="F118" s="32" t="s">
        <v>48</v>
      </c>
      <c r="G118" s="33"/>
      <c r="H118" s="33" t="n">
        <v>0.0104976851851852</v>
      </c>
      <c r="I118" s="32"/>
      <c r="J118" s="33"/>
      <c r="K118" s="32"/>
      <c r="L118" s="33"/>
      <c r="M118" s="32"/>
      <c r="N118" s="31" t="s">
        <v>331</v>
      </c>
      <c r="O118" s="32"/>
      <c r="P118" s="32"/>
      <c r="Q118" s="31" t="s">
        <v>331</v>
      </c>
    </row>
    <row r="119" customFormat="false" ht="15" hidden="false" customHeight="true" outlineLevel="0" collapsed="false">
      <c r="A119" s="32"/>
      <c r="B119" s="32" t="n">
        <v>401</v>
      </c>
      <c r="C119" s="32" t="s">
        <v>325</v>
      </c>
      <c r="D119" s="32" t="n">
        <v>51</v>
      </c>
      <c r="E119" s="32" t="s">
        <v>47</v>
      </c>
      <c r="F119" s="32" t="s">
        <v>182</v>
      </c>
      <c r="G119" s="33" t="n">
        <v>0.0239814814814815</v>
      </c>
      <c r="H119" s="33" t="n">
        <v>0.00417824074074074</v>
      </c>
      <c r="I119" s="32"/>
      <c r="J119" s="33" t="n">
        <v>0.0130439814814815</v>
      </c>
      <c r="K119" s="32"/>
      <c r="L119" s="33" t="n">
        <v>0.00675925925925926</v>
      </c>
      <c r="M119" s="32"/>
      <c r="N119" s="31" t="s">
        <v>324</v>
      </c>
      <c r="O119" s="32"/>
      <c r="P119" s="32"/>
      <c r="Q119" s="31" t="s">
        <v>324</v>
      </c>
    </row>
    <row r="120" customFormat="false" ht="15" hidden="false" customHeight="true" outlineLevel="0" collapsed="false">
      <c r="A120" s="32"/>
      <c r="B120" s="32" t="n">
        <v>409</v>
      </c>
      <c r="C120" s="32" t="s">
        <v>355</v>
      </c>
      <c r="D120" s="32" t="n">
        <v>51</v>
      </c>
      <c r="E120" s="32" t="s">
        <v>47</v>
      </c>
      <c r="F120" s="32" t="s">
        <v>48</v>
      </c>
      <c r="G120" s="33"/>
      <c r="H120" s="33"/>
      <c r="I120" s="32"/>
      <c r="J120" s="33"/>
      <c r="K120" s="32"/>
      <c r="L120" s="33"/>
      <c r="M120" s="32"/>
      <c r="N120" s="31" t="s">
        <v>339</v>
      </c>
      <c r="O120" s="32"/>
      <c r="P120" s="32"/>
      <c r="Q120" s="31" t="s">
        <v>339</v>
      </c>
    </row>
    <row r="121" customFormat="false" ht="15" hidden="false" customHeight="true" outlineLevel="0" collapsed="false">
      <c r="A121" s="32"/>
      <c r="B121" s="32" t="n">
        <v>428</v>
      </c>
      <c r="C121" s="32" t="s">
        <v>329</v>
      </c>
      <c r="D121" s="32" t="n">
        <v>76</v>
      </c>
      <c r="E121" s="32" t="s">
        <v>47</v>
      </c>
      <c r="F121" s="32" t="s">
        <v>48</v>
      </c>
      <c r="G121" s="33"/>
      <c r="H121" s="33"/>
      <c r="I121" s="32"/>
      <c r="J121" s="33" t="n">
        <v>0.0205208333333333</v>
      </c>
      <c r="K121" s="32"/>
      <c r="L121" s="33" t="n">
        <v>0.0144212962962963</v>
      </c>
      <c r="M121" s="32"/>
      <c r="N121" s="31" t="s">
        <v>326</v>
      </c>
      <c r="O121" s="32"/>
      <c r="P121" s="32"/>
      <c r="Q121" s="31" t="s">
        <v>326</v>
      </c>
    </row>
    <row r="122" customFormat="false" ht="15" hidden="false" customHeight="true" outlineLevel="0" collapsed="false">
      <c r="A122" s="32"/>
      <c r="B122" s="32" t="n">
        <v>447</v>
      </c>
      <c r="C122" s="32" t="s">
        <v>357</v>
      </c>
      <c r="D122" s="32" t="n">
        <v>67</v>
      </c>
      <c r="E122" s="32" t="s">
        <v>47</v>
      </c>
      <c r="F122" s="32" t="s">
        <v>69</v>
      </c>
      <c r="G122" s="33"/>
      <c r="H122" s="33"/>
      <c r="I122" s="32"/>
      <c r="J122" s="33"/>
      <c r="K122" s="32"/>
      <c r="L122" s="33"/>
      <c r="M122" s="32"/>
      <c r="N122" s="31" t="s">
        <v>339</v>
      </c>
      <c r="O122" s="32"/>
      <c r="P122" s="32"/>
      <c r="Q122" s="31" t="s">
        <v>339</v>
      </c>
    </row>
    <row r="123" customFormat="false" ht="15" hidden="false" customHeight="true" outlineLevel="0" collapsed="false">
      <c r="A123" s="32"/>
      <c r="B123" s="32" t="n">
        <v>505</v>
      </c>
      <c r="C123" s="32" t="s">
        <v>358</v>
      </c>
      <c r="D123" s="32" t="n">
        <v>70</v>
      </c>
      <c r="E123" s="32" t="s">
        <v>47</v>
      </c>
      <c r="F123" s="32" t="s">
        <v>48</v>
      </c>
      <c r="G123" s="33"/>
      <c r="H123" s="33"/>
      <c r="I123" s="32"/>
      <c r="J123" s="33"/>
      <c r="K123" s="32"/>
      <c r="L123" s="33"/>
      <c r="M123" s="32"/>
      <c r="N123" s="31" t="s">
        <v>339</v>
      </c>
      <c r="O123" s="32"/>
      <c r="P123" s="32"/>
      <c r="Q123" s="31" t="s">
        <v>339</v>
      </c>
    </row>
    <row r="124" customFormat="false" ht="15" hidden="false" customHeight="true" outlineLevel="0" collapsed="false">
      <c r="A124" s="32"/>
      <c r="B124" s="32" t="n">
        <v>516</v>
      </c>
      <c r="C124" s="32" t="s">
        <v>337</v>
      </c>
      <c r="D124" s="32" t="n">
        <v>64</v>
      </c>
      <c r="E124" s="32" t="s">
        <v>47</v>
      </c>
      <c r="F124" s="32" t="s">
        <v>48</v>
      </c>
      <c r="G124" s="33" t="n">
        <v>0.036400462962963</v>
      </c>
      <c r="H124" s="33" t="n">
        <v>0.00664351851851852</v>
      </c>
      <c r="I124" s="32"/>
      <c r="J124" s="33" t="n">
        <v>0.0233680555555556</v>
      </c>
      <c r="K124" s="32"/>
      <c r="L124" s="33" t="n">
        <v>0.00638888888888889</v>
      </c>
      <c r="M124" s="32"/>
      <c r="N124" s="31" t="s">
        <v>331</v>
      </c>
      <c r="O124" s="32"/>
      <c r="P124" s="32"/>
      <c r="Q124" s="31" t="s">
        <v>331</v>
      </c>
    </row>
    <row r="125" customFormat="false" ht="15" hidden="false" customHeight="true" outlineLevel="0" collapsed="false">
      <c r="A125" s="32"/>
      <c r="B125" s="32" t="n">
        <v>555</v>
      </c>
      <c r="C125" s="32" t="s">
        <v>330</v>
      </c>
      <c r="D125" s="32" t="n">
        <v>55</v>
      </c>
      <c r="E125" s="32" t="s">
        <v>47</v>
      </c>
      <c r="F125" s="32" t="s">
        <v>48</v>
      </c>
      <c r="G125" s="33"/>
      <c r="H125" s="33" t="n">
        <v>0.00914351851851852</v>
      </c>
      <c r="I125" s="32"/>
      <c r="J125" s="33"/>
      <c r="K125" s="32"/>
      <c r="L125" s="33" t="n">
        <v>0.00946759259259259</v>
      </c>
      <c r="M125" s="32"/>
      <c r="N125" s="31" t="s">
        <v>326</v>
      </c>
      <c r="O125" s="32"/>
      <c r="P125" s="32"/>
      <c r="Q125" s="31" t="s">
        <v>326</v>
      </c>
    </row>
  </sheetData>
  <autoFilter ref="A1:Q125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8"/>
    <col collapsed="false" customWidth="true" hidden="false" outlineLevel="0" max="3" min="3" style="1" width="12"/>
    <col collapsed="false" customWidth="true" hidden="false" outlineLevel="0" max="5" min="4" style="1" width="6"/>
    <col collapsed="false" customWidth="true" hidden="false" outlineLevel="0" max="6" min="6" style="1" width="10"/>
    <col collapsed="false" customWidth="true" hidden="false" outlineLevel="0" max="7" min="7" style="1" width="9"/>
    <col collapsed="false" customWidth="true" hidden="false" outlineLevel="0" max="8" min="8" style="1" width="10"/>
    <col collapsed="false" customWidth="true" hidden="false" outlineLevel="0" max="9" min="9" style="1" width="6"/>
    <col collapsed="false" customWidth="true" hidden="false" outlineLevel="0" max="10" min="10" style="1" width="10"/>
    <col collapsed="false" customWidth="true" hidden="false" outlineLevel="0" max="11" min="11" style="1" width="6"/>
    <col collapsed="false" customWidth="true" hidden="false" outlineLevel="0" max="12" min="12" style="1" width="9"/>
    <col collapsed="false" customWidth="true" hidden="false" outlineLevel="0" max="13" min="13" style="1" width="6"/>
    <col collapsed="false" customWidth="true" hidden="false" outlineLevel="0" max="16" min="14" style="1" width="8"/>
    <col collapsed="false" customWidth="true" hidden="false" outlineLevel="0" max="17" min="17" style="1" width="26"/>
  </cols>
  <sheetData>
    <row r="1" customFormat="false" ht="48" hidden="false" customHeight="true" outlineLevel="0" collapsed="false">
      <c r="A1" s="28" t="s">
        <v>38</v>
      </c>
      <c r="B1" s="28" t="s">
        <v>24</v>
      </c>
      <c r="C1" s="28" t="s">
        <v>2</v>
      </c>
      <c r="D1" s="28" t="s">
        <v>25</v>
      </c>
      <c r="E1" s="28" t="s">
        <v>3</v>
      </c>
      <c r="F1" s="28" t="s">
        <v>4</v>
      </c>
      <c r="G1" s="28" t="s">
        <v>26</v>
      </c>
      <c r="H1" s="28" t="s">
        <v>27</v>
      </c>
      <c r="I1" s="29" t="s">
        <v>28</v>
      </c>
      <c r="J1" s="28" t="s">
        <v>29</v>
      </c>
      <c r="K1" s="29" t="s">
        <v>30</v>
      </c>
      <c r="L1" s="28" t="s">
        <v>33</v>
      </c>
      <c r="M1" s="29" t="s">
        <v>34</v>
      </c>
      <c r="N1" s="28" t="s">
        <v>23</v>
      </c>
      <c r="O1" s="28" t="s">
        <v>36</v>
      </c>
      <c r="P1" s="28" t="s">
        <v>37</v>
      </c>
      <c r="Q1" s="28" t="s">
        <v>363</v>
      </c>
    </row>
    <row r="2" customFormat="false" ht="15" hidden="false" customHeight="true" outlineLevel="0" collapsed="false">
      <c r="A2" s="37" t="n">
        <v>1</v>
      </c>
      <c r="B2" s="37" t="n">
        <v>106</v>
      </c>
      <c r="C2" s="37" t="s">
        <v>129</v>
      </c>
      <c r="D2" s="37" t="n">
        <v>18</v>
      </c>
      <c r="E2" s="37" t="s">
        <v>57</v>
      </c>
      <c r="F2" s="37" t="s">
        <v>48</v>
      </c>
      <c r="G2" s="38" t="n">
        <v>0.032974537037037</v>
      </c>
      <c r="H2" s="38" t="n">
        <v>0.00548611111111111</v>
      </c>
      <c r="I2" s="37" t="n">
        <v>57</v>
      </c>
      <c r="J2" s="38" t="n">
        <v>0.0171759259259259</v>
      </c>
      <c r="K2" s="37" t="n">
        <v>47</v>
      </c>
      <c r="L2" s="38" t="n">
        <v>0.0103125</v>
      </c>
      <c r="M2" s="37" t="n">
        <v>166</v>
      </c>
      <c r="N2" s="37" t="n">
        <v>68</v>
      </c>
      <c r="O2" s="37"/>
      <c r="P2" s="37" t="n">
        <v>9</v>
      </c>
      <c r="Q2" s="37"/>
    </row>
    <row r="3" customFormat="false" ht="15" hidden="false" customHeight="true" outlineLevel="0" collapsed="false">
      <c r="A3" s="37" t="n">
        <v>2</v>
      </c>
      <c r="B3" s="37" t="n">
        <v>117</v>
      </c>
      <c r="C3" s="37" t="s">
        <v>139</v>
      </c>
      <c r="D3" s="37" t="n">
        <v>16</v>
      </c>
      <c r="E3" s="37" t="s">
        <v>57</v>
      </c>
      <c r="F3" s="37" t="s">
        <v>48</v>
      </c>
      <c r="G3" s="38" t="n">
        <v>0.0332986111111111</v>
      </c>
      <c r="H3" s="38" t="n">
        <v>0.00431712962962963</v>
      </c>
      <c r="I3" s="37" t="n">
        <v>8</v>
      </c>
      <c r="J3" s="38" t="n">
        <v>0.0205092592592593</v>
      </c>
      <c r="K3" s="37" t="n">
        <v>142</v>
      </c>
      <c r="L3" s="38" t="n">
        <v>0.00847222222222222</v>
      </c>
      <c r="M3" s="37" t="n">
        <v>65</v>
      </c>
      <c r="N3" s="37" t="n">
        <v>78</v>
      </c>
      <c r="O3" s="37"/>
      <c r="P3" s="37" t="n">
        <v>11</v>
      </c>
      <c r="Q3" s="37"/>
    </row>
    <row r="4" customFormat="false" ht="15" hidden="false" customHeight="true" outlineLevel="0" collapsed="false">
      <c r="A4" s="37" t="n">
        <v>3</v>
      </c>
      <c r="B4" s="37" t="n">
        <v>160</v>
      </c>
      <c r="C4" s="37" t="s">
        <v>148</v>
      </c>
      <c r="D4" s="37" t="n">
        <v>22</v>
      </c>
      <c r="E4" s="37" t="s">
        <v>57</v>
      </c>
      <c r="F4" s="37" t="s">
        <v>92</v>
      </c>
      <c r="G4" s="38" t="n">
        <v>0.0337037037037037</v>
      </c>
      <c r="H4" s="38" t="n">
        <v>0.0047337962962963</v>
      </c>
      <c r="I4" s="37" t="n">
        <v>17</v>
      </c>
      <c r="J4" s="38" t="n">
        <v>0.0189351851851852</v>
      </c>
      <c r="K4" s="37" t="n">
        <v>97</v>
      </c>
      <c r="L4" s="38" t="n">
        <v>0.0100347222222222</v>
      </c>
      <c r="M4" s="37" t="n">
        <v>150</v>
      </c>
      <c r="N4" s="37" t="n">
        <v>87</v>
      </c>
      <c r="O4" s="37"/>
      <c r="P4" s="37" t="n">
        <v>13</v>
      </c>
      <c r="Q4" s="37"/>
    </row>
    <row r="5" customFormat="false" ht="15" hidden="false" customHeight="true" outlineLevel="0" collapsed="false">
      <c r="A5" s="32" t="n">
        <v>4</v>
      </c>
      <c r="B5" s="32" t="n">
        <v>528</v>
      </c>
      <c r="C5" s="31" t="s">
        <v>189</v>
      </c>
      <c r="D5" s="32" t="n">
        <v>27</v>
      </c>
      <c r="E5" s="32" t="s">
        <v>57</v>
      </c>
      <c r="F5" s="32" t="s">
        <v>92</v>
      </c>
      <c r="G5" s="33" t="n">
        <v>0.0359027777777778</v>
      </c>
      <c r="H5" s="33" t="n">
        <v>0.00484953703703704</v>
      </c>
      <c r="I5" s="32" t="n">
        <v>23</v>
      </c>
      <c r="J5" s="33" t="n">
        <v>0.0202199074074074</v>
      </c>
      <c r="K5" s="32" t="n">
        <v>134</v>
      </c>
      <c r="L5" s="33" t="n">
        <v>0.0108333333333333</v>
      </c>
      <c r="M5" s="32" t="n">
        <v>185</v>
      </c>
      <c r="N5" s="32" t="n">
        <v>127</v>
      </c>
      <c r="O5" s="32"/>
      <c r="P5" s="32" t="n">
        <v>23</v>
      </c>
      <c r="Q5" s="32"/>
    </row>
    <row r="6" customFormat="false" ht="15" hidden="false" customHeight="true" outlineLevel="0" collapsed="false">
      <c r="A6" s="32" t="n">
        <v>5</v>
      </c>
      <c r="B6" s="32" t="n">
        <v>535</v>
      </c>
      <c r="C6" s="32" t="s">
        <v>198</v>
      </c>
      <c r="D6" s="32" t="n">
        <v>29</v>
      </c>
      <c r="E6" s="32" t="s">
        <v>57</v>
      </c>
      <c r="F6" s="32" t="s">
        <v>48</v>
      </c>
      <c r="G6" s="33" t="n">
        <v>0.0363773148148148</v>
      </c>
      <c r="H6" s="33" t="n">
        <v>0.00456018518518519</v>
      </c>
      <c r="I6" s="32" t="n">
        <v>13</v>
      </c>
      <c r="J6" s="33" t="n">
        <v>0.0219791666666667</v>
      </c>
      <c r="K6" s="32" t="n">
        <v>183</v>
      </c>
      <c r="L6" s="33" t="n">
        <v>0.00983796296296296</v>
      </c>
      <c r="M6" s="32" t="n">
        <v>140</v>
      </c>
      <c r="N6" s="32" t="n">
        <v>136</v>
      </c>
      <c r="O6" s="32"/>
      <c r="P6" s="32" t="n">
        <v>25</v>
      </c>
      <c r="Q6" s="32"/>
    </row>
    <row r="7" customFormat="false" ht="15" hidden="false" customHeight="true" outlineLevel="0" collapsed="false">
      <c r="A7" s="32" t="n">
        <v>6</v>
      </c>
      <c r="B7" s="32" t="n">
        <v>544</v>
      </c>
      <c r="C7" s="32" t="s">
        <v>226</v>
      </c>
      <c r="D7" s="32" t="n">
        <v>29</v>
      </c>
      <c r="E7" s="32" t="s">
        <v>57</v>
      </c>
      <c r="F7" s="32" t="s">
        <v>48</v>
      </c>
      <c r="G7" s="33" t="n">
        <v>0.0380092592592593</v>
      </c>
      <c r="H7" s="33" t="n">
        <v>0.00971064814814815</v>
      </c>
      <c r="I7" s="32" t="n">
        <v>255</v>
      </c>
      <c r="J7" s="33" t="n">
        <v>0.0200462962962963</v>
      </c>
      <c r="K7" s="32" t="n">
        <v>129</v>
      </c>
      <c r="L7" s="33" t="n">
        <v>0.00825231481481482</v>
      </c>
      <c r="M7" s="32" t="n">
        <v>53</v>
      </c>
      <c r="N7" s="32" t="n">
        <v>163</v>
      </c>
      <c r="O7" s="32"/>
      <c r="P7" s="32" t="n">
        <v>27</v>
      </c>
      <c r="Q7" s="32"/>
    </row>
    <row r="8" customFormat="false" ht="15" hidden="false" customHeight="true" outlineLevel="0" collapsed="false">
      <c r="A8" s="32" t="n">
        <v>7</v>
      </c>
      <c r="B8" s="32" t="n">
        <v>105</v>
      </c>
      <c r="C8" s="32" t="s">
        <v>235</v>
      </c>
      <c r="D8" s="32" t="n">
        <v>21</v>
      </c>
      <c r="E8" s="32" t="s">
        <v>57</v>
      </c>
      <c r="F8" s="32" t="s">
        <v>48</v>
      </c>
      <c r="G8" s="33" t="n">
        <v>0.0386921296296296</v>
      </c>
      <c r="H8" s="33" t="n">
        <v>0.00695601851851852</v>
      </c>
      <c r="I8" s="32" t="n">
        <v>183</v>
      </c>
      <c r="J8" s="33" t="n">
        <v>0.0206828703703704</v>
      </c>
      <c r="K8" s="32" t="n">
        <v>145</v>
      </c>
      <c r="L8" s="33" t="n">
        <v>0.0110532407407407</v>
      </c>
      <c r="M8" s="32" t="n">
        <v>196</v>
      </c>
      <c r="N8" s="32" t="n">
        <v>172</v>
      </c>
      <c r="O8" s="32"/>
      <c r="P8" s="32" t="n">
        <v>28</v>
      </c>
      <c r="Q8" s="32"/>
    </row>
    <row r="9" customFormat="false" ht="15" hidden="false" customHeight="true" outlineLevel="0" collapsed="false">
      <c r="A9" s="32" t="n">
        <v>8</v>
      </c>
      <c r="B9" s="32" t="n">
        <v>156</v>
      </c>
      <c r="C9" s="32" t="s">
        <v>236</v>
      </c>
      <c r="D9" s="32" t="n">
        <v>29</v>
      </c>
      <c r="E9" s="32" t="s">
        <v>57</v>
      </c>
      <c r="F9" s="32" t="s">
        <v>48</v>
      </c>
      <c r="G9" s="33" t="n">
        <v>0.0387037037037037</v>
      </c>
      <c r="H9" s="33" t="n">
        <v>0.00591435185185185</v>
      </c>
      <c r="I9" s="32" t="n">
        <v>80</v>
      </c>
      <c r="J9" s="33" t="n">
        <v>0.0235300925925926</v>
      </c>
      <c r="K9" s="32" t="n">
        <v>217</v>
      </c>
      <c r="L9" s="33" t="n">
        <v>0.00925925925925926</v>
      </c>
      <c r="M9" s="32" t="n">
        <v>112</v>
      </c>
      <c r="N9" s="32" t="n">
        <v>173</v>
      </c>
      <c r="O9" s="32"/>
      <c r="P9" s="32" t="n">
        <v>29</v>
      </c>
      <c r="Q9" s="32"/>
    </row>
    <row r="10" customFormat="false" ht="15" hidden="false" customHeight="true" outlineLevel="0" collapsed="false">
      <c r="A10" s="32" t="n">
        <v>9</v>
      </c>
      <c r="B10" s="32" t="n">
        <v>414</v>
      </c>
      <c r="C10" s="32" t="s">
        <v>316</v>
      </c>
      <c r="D10" s="32" t="n">
        <v>28</v>
      </c>
      <c r="E10" s="32" t="s">
        <v>57</v>
      </c>
      <c r="F10" s="32" t="s">
        <v>48</v>
      </c>
      <c r="G10" s="33" t="n">
        <v>0.0511689814814815</v>
      </c>
      <c r="H10" s="33" t="n">
        <v>0.00864583333333333</v>
      </c>
      <c r="I10" s="32" t="n">
        <v>246</v>
      </c>
      <c r="J10" s="33" t="n">
        <v>0.0273611111111111</v>
      </c>
      <c r="K10" s="32" t="n">
        <v>244</v>
      </c>
      <c r="L10" s="33" t="n">
        <v>0.015162037037037</v>
      </c>
      <c r="M10" s="32" t="n">
        <v>248</v>
      </c>
      <c r="N10" s="32" t="n">
        <v>252</v>
      </c>
      <c r="O10" s="32"/>
      <c r="P10" s="32" t="n">
        <v>52</v>
      </c>
      <c r="Q10" s="32"/>
    </row>
    <row r="11" customFormat="false" ht="15" hidden="false" customHeight="true" outlineLevel="0" collapsed="false">
      <c r="A11" s="32"/>
      <c r="B11" s="32" t="n">
        <v>237</v>
      </c>
      <c r="C11" s="32" t="s">
        <v>74</v>
      </c>
      <c r="D11" s="32" t="n">
        <v>29</v>
      </c>
      <c r="E11" s="32" t="s">
        <v>57</v>
      </c>
      <c r="F11" s="32" t="s">
        <v>48</v>
      </c>
      <c r="G11" s="33" t="n">
        <v>0.0290856481481482</v>
      </c>
      <c r="H11" s="33" t="n">
        <v>0.00494212962962963</v>
      </c>
      <c r="I11" s="32" t="n">
        <v>28</v>
      </c>
      <c r="J11" s="33" t="n">
        <v>0.0161342592592593</v>
      </c>
      <c r="K11" s="32" t="n">
        <v>20</v>
      </c>
      <c r="L11" s="33" t="n">
        <v>0.00800925925925926</v>
      </c>
      <c r="M11" s="32" t="n">
        <v>41</v>
      </c>
      <c r="N11" s="32" t="n">
        <v>18</v>
      </c>
      <c r="O11" s="32"/>
      <c r="P11" s="32" t="n">
        <v>4</v>
      </c>
      <c r="Q11" s="32" t="s">
        <v>364</v>
      </c>
    </row>
    <row r="12" customFormat="false" ht="15" hidden="false" customHeight="true" outlineLevel="0" collapsed="false">
      <c r="A12" s="32"/>
      <c r="B12" s="32" t="n">
        <v>208</v>
      </c>
      <c r="C12" s="32" t="s">
        <v>343</v>
      </c>
      <c r="D12" s="32" t="n">
        <v>27</v>
      </c>
      <c r="E12" s="32" t="s">
        <v>57</v>
      </c>
      <c r="F12" s="32" t="s">
        <v>69</v>
      </c>
      <c r="G12" s="33"/>
      <c r="H12" s="33"/>
      <c r="I12" s="32"/>
      <c r="J12" s="33"/>
      <c r="K12" s="32"/>
      <c r="L12" s="33"/>
      <c r="M12" s="32"/>
      <c r="N12" s="31" t="s">
        <v>339</v>
      </c>
      <c r="O12" s="32"/>
      <c r="P12" s="32"/>
      <c r="Q12" s="31" t="s">
        <v>339</v>
      </c>
    </row>
    <row r="13" customFormat="false" ht="15" hidden="false" customHeight="true" outlineLevel="0" collapsed="false">
      <c r="A13" s="32"/>
      <c r="B13" s="32" t="n">
        <v>318</v>
      </c>
      <c r="C13" s="32" t="s">
        <v>352</v>
      </c>
      <c r="D13" s="32" t="n">
        <v>27</v>
      </c>
      <c r="E13" s="32" t="s">
        <v>57</v>
      </c>
      <c r="F13" s="32" t="s">
        <v>48</v>
      </c>
      <c r="G13" s="33"/>
      <c r="H13" s="33"/>
      <c r="I13" s="32"/>
      <c r="J13" s="33"/>
      <c r="K13" s="32"/>
      <c r="L13" s="33"/>
      <c r="M13" s="32"/>
      <c r="N13" s="31" t="s">
        <v>339</v>
      </c>
      <c r="O13" s="32"/>
      <c r="P13" s="32"/>
      <c r="Q13" s="31" t="s">
        <v>339</v>
      </c>
    </row>
  </sheetData>
  <autoFilter ref="A1:Q1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8"/>
    <col collapsed="false" customWidth="true" hidden="false" outlineLevel="0" max="3" min="3" style="1" width="12"/>
    <col collapsed="false" customWidth="true" hidden="false" outlineLevel="0" max="5" min="4" style="1" width="6"/>
    <col collapsed="false" customWidth="true" hidden="false" outlineLevel="0" max="6" min="6" style="1" width="10"/>
    <col collapsed="false" customWidth="true" hidden="false" outlineLevel="0" max="7" min="7" style="1" width="9"/>
    <col collapsed="false" customWidth="true" hidden="false" outlineLevel="0" max="8" min="8" style="1" width="10"/>
    <col collapsed="false" customWidth="true" hidden="false" outlineLevel="0" max="9" min="9" style="1" width="6"/>
    <col collapsed="false" customWidth="true" hidden="false" outlineLevel="0" max="10" min="10" style="1" width="10"/>
    <col collapsed="false" customWidth="true" hidden="false" outlineLevel="0" max="11" min="11" style="1" width="6"/>
    <col collapsed="false" customWidth="true" hidden="false" outlineLevel="0" max="12" min="12" style="1" width="9"/>
    <col collapsed="false" customWidth="true" hidden="false" outlineLevel="0" max="13" min="13" style="1" width="6"/>
    <col collapsed="false" customWidth="true" hidden="false" outlineLevel="0" max="16" min="14" style="1" width="8"/>
    <col collapsed="false" customWidth="true" hidden="false" outlineLevel="0" max="17" min="17" style="1" width="26"/>
  </cols>
  <sheetData>
    <row r="1" customFormat="false" ht="48" hidden="false" customHeight="true" outlineLevel="0" collapsed="false">
      <c r="A1" s="28" t="s">
        <v>38</v>
      </c>
      <c r="B1" s="28" t="s">
        <v>24</v>
      </c>
      <c r="C1" s="28" t="s">
        <v>2</v>
      </c>
      <c r="D1" s="28" t="s">
        <v>25</v>
      </c>
      <c r="E1" s="28" t="s">
        <v>3</v>
      </c>
      <c r="F1" s="28" t="s">
        <v>4</v>
      </c>
      <c r="G1" s="28" t="s">
        <v>26</v>
      </c>
      <c r="H1" s="28" t="s">
        <v>27</v>
      </c>
      <c r="I1" s="29" t="s">
        <v>28</v>
      </c>
      <c r="J1" s="28" t="s">
        <v>29</v>
      </c>
      <c r="K1" s="29" t="s">
        <v>30</v>
      </c>
      <c r="L1" s="28" t="s">
        <v>33</v>
      </c>
      <c r="M1" s="29" t="s">
        <v>34</v>
      </c>
      <c r="N1" s="28" t="s">
        <v>23</v>
      </c>
      <c r="O1" s="28" t="s">
        <v>36</v>
      </c>
      <c r="P1" s="28" t="s">
        <v>37</v>
      </c>
      <c r="Q1" s="28" t="s">
        <v>363</v>
      </c>
    </row>
    <row r="2" customFormat="false" ht="15" hidden="false" customHeight="true" outlineLevel="0" collapsed="false">
      <c r="A2" s="37" t="n">
        <v>1</v>
      </c>
      <c r="B2" s="37" t="n">
        <v>236</v>
      </c>
      <c r="C2" s="37" t="s">
        <v>122</v>
      </c>
      <c r="D2" s="37" t="n">
        <v>32</v>
      </c>
      <c r="E2" s="37" t="s">
        <v>57</v>
      </c>
      <c r="F2" s="37" t="s">
        <v>48</v>
      </c>
      <c r="G2" s="38" t="n">
        <v>0.032662037037037</v>
      </c>
      <c r="H2" s="38" t="n">
        <v>0.00471064814814815</v>
      </c>
      <c r="I2" s="37" t="n">
        <v>16</v>
      </c>
      <c r="J2" s="38" t="n">
        <v>0.0186689814814815</v>
      </c>
      <c r="K2" s="37" t="n">
        <v>89</v>
      </c>
      <c r="L2" s="38" t="n">
        <v>0.00928240740740741</v>
      </c>
      <c r="M2" s="37" t="n">
        <v>115</v>
      </c>
      <c r="N2" s="37" t="n">
        <v>61</v>
      </c>
      <c r="O2" s="37"/>
      <c r="P2" s="37" t="n">
        <v>7</v>
      </c>
      <c r="Q2" s="37"/>
    </row>
    <row r="3" customFormat="false" ht="15" hidden="false" customHeight="true" outlineLevel="0" collapsed="false">
      <c r="A3" s="37" t="n">
        <v>2</v>
      </c>
      <c r="B3" s="37" t="n">
        <v>116</v>
      </c>
      <c r="C3" s="37" t="s">
        <v>140</v>
      </c>
      <c r="D3" s="37" t="n">
        <v>38</v>
      </c>
      <c r="E3" s="37" t="s">
        <v>57</v>
      </c>
      <c r="F3" s="37" t="s">
        <v>48</v>
      </c>
      <c r="G3" s="38" t="n">
        <v>0.0333333333333333</v>
      </c>
      <c r="H3" s="38" t="n">
        <v>0.00489583333333333</v>
      </c>
      <c r="I3" s="37" t="n">
        <v>26</v>
      </c>
      <c r="J3" s="38" t="n">
        <v>0.0186342592592593</v>
      </c>
      <c r="K3" s="37" t="n">
        <v>88</v>
      </c>
      <c r="L3" s="38" t="n">
        <v>0.00980324074074074</v>
      </c>
      <c r="M3" s="37" t="n">
        <v>139</v>
      </c>
      <c r="N3" s="37" t="n">
        <v>79</v>
      </c>
      <c r="O3" s="37"/>
      <c r="P3" s="37" t="n">
        <v>12</v>
      </c>
      <c r="Q3" s="37"/>
    </row>
    <row r="4" customFormat="false" ht="15" hidden="false" customHeight="true" outlineLevel="0" collapsed="false">
      <c r="A4" s="37" t="n">
        <v>3</v>
      </c>
      <c r="B4" s="37" t="n">
        <v>346</v>
      </c>
      <c r="C4" s="37" t="s">
        <v>157</v>
      </c>
      <c r="D4" s="37" t="n">
        <v>37</v>
      </c>
      <c r="E4" s="37" t="s">
        <v>57</v>
      </c>
      <c r="F4" s="37" t="s">
        <v>48</v>
      </c>
      <c r="G4" s="38" t="n">
        <v>0.0341550925925926</v>
      </c>
      <c r="H4" s="38" t="n">
        <v>0.0062962962962963</v>
      </c>
      <c r="I4" s="37" t="n">
        <v>128</v>
      </c>
      <c r="J4" s="38" t="n">
        <v>0.0191898148148148</v>
      </c>
      <c r="K4" s="37" t="n">
        <v>107</v>
      </c>
      <c r="L4" s="38" t="n">
        <v>0.00866898148148148</v>
      </c>
      <c r="M4" s="37" t="n">
        <v>75</v>
      </c>
      <c r="N4" s="37" t="n">
        <v>96</v>
      </c>
      <c r="O4" s="37"/>
      <c r="P4" s="37" t="n">
        <v>14</v>
      </c>
      <c r="Q4" s="37"/>
    </row>
    <row r="5" customFormat="false" ht="15" hidden="false" customHeight="true" outlineLevel="0" collapsed="false">
      <c r="A5" s="32" t="n">
        <v>4</v>
      </c>
      <c r="B5" s="32" t="n">
        <v>118</v>
      </c>
      <c r="C5" s="32" t="s">
        <v>168</v>
      </c>
      <c r="D5" s="32" t="n">
        <v>48</v>
      </c>
      <c r="E5" s="32" t="s">
        <v>57</v>
      </c>
      <c r="F5" s="32" t="s">
        <v>48</v>
      </c>
      <c r="G5" s="33" t="n">
        <v>0.0347685185185185</v>
      </c>
      <c r="H5" s="33" t="n">
        <v>0.00540509259259259</v>
      </c>
      <c r="I5" s="32" t="n">
        <v>52</v>
      </c>
      <c r="J5" s="33" t="n">
        <v>0.0176736111111111</v>
      </c>
      <c r="K5" s="32" t="n">
        <v>56</v>
      </c>
      <c r="L5" s="33" t="n">
        <v>0.0116898148148148</v>
      </c>
      <c r="M5" s="32" t="n">
        <v>214</v>
      </c>
      <c r="N5" s="32" t="n">
        <v>107</v>
      </c>
      <c r="O5" s="32"/>
      <c r="P5" s="32" t="n">
        <v>18</v>
      </c>
      <c r="Q5" s="32"/>
    </row>
    <row r="6" customFormat="false" ht="15" hidden="false" customHeight="true" outlineLevel="0" collapsed="false">
      <c r="A6" s="32" t="n">
        <v>5</v>
      </c>
      <c r="B6" s="32" t="n">
        <v>240</v>
      </c>
      <c r="C6" s="32" t="s">
        <v>169</v>
      </c>
      <c r="D6" s="32" t="n">
        <v>31</v>
      </c>
      <c r="E6" s="32" t="s">
        <v>57</v>
      </c>
      <c r="F6" s="32" t="s">
        <v>48</v>
      </c>
      <c r="G6" s="33" t="n">
        <v>0.0347685185185185</v>
      </c>
      <c r="H6" s="33" t="n">
        <v>0.00641203703703704</v>
      </c>
      <c r="I6" s="32" t="n">
        <v>139</v>
      </c>
      <c r="J6" s="33" t="n">
        <v>0.0184027777777778</v>
      </c>
      <c r="K6" s="32" t="n">
        <v>77</v>
      </c>
      <c r="L6" s="33" t="n">
        <v>0.0099537037037037</v>
      </c>
      <c r="M6" s="32" t="n">
        <v>146</v>
      </c>
      <c r="N6" s="32" t="n">
        <v>108</v>
      </c>
      <c r="O6" s="32"/>
      <c r="P6" s="32" t="n">
        <v>19</v>
      </c>
      <c r="Q6" s="32"/>
    </row>
    <row r="7" customFormat="false" ht="15" hidden="false" customHeight="true" outlineLevel="0" collapsed="false">
      <c r="A7" s="32" t="n">
        <v>6</v>
      </c>
      <c r="B7" s="32" t="n">
        <v>527</v>
      </c>
      <c r="C7" s="32" t="s">
        <v>255</v>
      </c>
      <c r="D7" s="32" t="n">
        <v>35</v>
      </c>
      <c r="E7" s="32" t="s">
        <v>57</v>
      </c>
      <c r="F7" s="32" t="s">
        <v>48</v>
      </c>
      <c r="G7" s="33" t="n">
        <v>0.0396412037037037</v>
      </c>
      <c r="H7" s="33" t="n">
        <v>0.0049537037037037</v>
      </c>
      <c r="I7" s="32" t="n">
        <v>29</v>
      </c>
      <c r="J7" s="33" t="n">
        <v>0.0227199074074074</v>
      </c>
      <c r="K7" s="32" t="n">
        <v>198</v>
      </c>
      <c r="L7" s="33" t="n">
        <v>0.0119675925925926</v>
      </c>
      <c r="M7" s="32" t="n">
        <v>223</v>
      </c>
      <c r="N7" s="32" t="n">
        <v>192</v>
      </c>
      <c r="O7" s="32"/>
      <c r="P7" s="32" t="n">
        <v>31</v>
      </c>
      <c r="Q7" s="32"/>
    </row>
    <row r="8" customFormat="false" ht="15" hidden="false" customHeight="true" outlineLevel="0" collapsed="false">
      <c r="A8" s="32" t="n">
        <v>7</v>
      </c>
      <c r="B8" s="32" t="n">
        <v>337</v>
      </c>
      <c r="C8" s="32" t="s">
        <v>261</v>
      </c>
      <c r="D8" s="32" t="n">
        <v>46</v>
      </c>
      <c r="E8" s="32" t="s">
        <v>57</v>
      </c>
      <c r="F8" s="32" t="s">
        <v>69</v>
      </c>
      <c r="G8" s="33" t="n">
        <v>0.0399652777777778</v>
      </c>
      <c r="H8" s="33" t="n">
        <v>0.00679398148148148</v>
      </c>
      <c r="I8" s="32" t="n">
        <v>168</v>
      </c>
      <c r="J8" s="33" t="n">
        <v>0.0213310185185185</v>
      </c>
      <c r="K8" s="32" t="n">
        <v>167</v>
      </c>
      <c r="L8" s="33" t="n">
        <v>0.0118402777777778</v>
      </c>
      <c r="M8" s="32" t="n">
        <v>222</v>
      </c>
      <c r="N8" s="32" t="n">
        <v>198</v>
      </c>
      <c r="O8" s="32"/>
      <c r="P8" s="32" t="n">
        <v>34</v>
      </c>
      <c r="Q8" s="32"/>
    </row>
    <row r="9" customFormat="false" ht="15" hidden="false" customHeight="true" outlineLevel="0" collapsed="false">
      <c r="A9" s="32" t="n">
        <v>8</v>
      </c>
      <c r="B9" s="32" t="n">
        <v>403</v>
      </c>
      <c r="C9" s="32" t="s">
        <v>265</v>
      </c>
      <c r="D9" s="32" t="n">
        <v>48</v>
      </c>
      <c r="E9" s="32" t="s">
        <v>57</v>
      </c>
      <c r="F9" s="32" t="s">
        <v>69</v>
      </c>
      <c r="G9" s="33" t="n">
        <v>0.0408912037037037</v>
      </c>
      <c r="H9" s="33" t="n">
        <v>0.00696759259259259</v>
      </c>
      <c r="I9" s="32" t="n">
        <v>187</v>
      </c>
      <c r="J9" s="33" t="n">
        <v>0.0228125</v>
      </c>
      <c r="K9" s="32" t="n">
        <v>202</v>
      </c>
      <c r="L9" s="33" t="n">
        <v>0.0111111111111111</v>
      </c>
      <c r="M9" s="32" t="n">
        <v>198</v>
      </c>
      <c r="N9" s="32" t="n">
        <v>202</v>
      </c>
      <c r="O9" s="32"/>
      <c r="P9" s="32" t="n">
        <v>35</v>
      </c>
      <c r="Q9" s="32"/>
    </row>
    <row r="10" customFormat="false" ht="15" hidden="false" customHeight="true" outlineLevel="0" collapsed="false">
      <c r="A10" s="32" t="n">
        <v>9</v>
      </c>
      <c r="B10" s="32" t="n">
        <v>413</v>
      </c>
      <c r="C10" s="32" t="s">
        <v>283</v>
      </c>
      <c r="D10" s="32" t="n">
        <v>40</v>
      </c>
      <c r="E10" s="32" t="s">
        <v>57</v>
      </c>
      <c r="F10" s="32" t="s">
        <v>48</v>
      </c>
      <c r="G10" s="33" t="n">
        <v>0.0426273148148148</v>
      </c>
      <c r="H10" s="33" t="n">
        <v>0.00846064814814815</v>
      </c>
      <c r="I10" s="32" t="n">
        <v>243</v>
      </c>
      <c r="J10" s="33" t="n">
        <v>0.0228935185185185</v>
      </c>
      <c r="K10" s="32" t="n">
        <v>206</v>
      </c>
      <c r="L10" s="33" t="n">
        <v>0.0112731481481482</v>
      </c>
      <c r="M10" s="32" t="n">
        <v>203</v>
      </c>
      <c r="N10" s="32" t="n">
        <v>219</v>
      </c>
      <c r="O10" s="32"/>
      <c r="P10" s="32" t="n">
        <v>42</v>
      </c>
      <c r="Q10" s="32"/>
    </row>
    <row r="11" customFormat="false" ht="15" hidden="false" customHeight="true" outlineLevel="0" collapsed="false">
      <c r="A11" s="32" t="n">
        <v>10</v>
      </c>
      <c r="B11" s="32" t="n">
        <v>549</v>
      </c>
      <c r="C11" s="32" t="s">
        <v>287</v>
      </c>
      <c r="D11" s="32" t="n">
        <v>44</v>
      </c>
      <c r="E11" s="32" t="s">
        <v>57</v>
      </c>
      <c r="F11" s="32" t="s">
        <v>48</v>
      </c>
      <c r="G11" s="33" t="n">
        <v>0.0433564814814815</v>
      </c>
      <c r="H11" s="33" t="n">
        <v>0.00767361111111111</v>
      </c>
      <c r="I11" s="32" t="n">
        <v>222</v>
      </c>
      <c r="J11" s="33" t="n">
        <v>0.025150462962963</v>
      </c>
      <c r="K11" s="32" t="n">
        <v>237</v>
      </c>
      <c r="L11" s="33" t="n">
        <v>0.0105324074074074</v>
      </c>
      <c r="M11" s="32" t="n">
        <v>174</v>
      </c>
      <c r="N11" s="32" t="n">
        <v>223</v>
      </c>
      <c r="O11" s="32"/>
      <c r="P11" s="32" t="n">
        <v>43</v>
      </c>
      <c r="Q11" s="32"/>
    </row>
    <row r="12" customFormat="false" ht="15" hidden="false" customHeight="true" outlineLevel="0" collapsed="false">
      <c r="A12" s="32" t="n">
        <v>11</v>
      </c>
      <c r="B12" s="32" t="n">
        <v>345</v>
      </c>
      <c r="C12" s="32" t="s">
        <v>293</v>
      </c>
      <c r="D12" s="32" t="n">
        <v>44</v>
      </c>
      <c r="E12" s="32" t="s">
        <v>57</v>
      </c>
      <c r="F12" s="32" t="s">
        <v>48</v>
      </c>
      <c r="G12" s="33" t="n">
        <v>0.0442824074074074</v>
      </c>
      <c r="H12" s="33" t="n">
        <v>0.00642361111111111</v>
      </c>
      <c r="I12" s="32" t="n">
        <v>140</v>
      </c>
      <c r="J12" s="33" t="n">
        <v>0.0263310185185185</v>
      </c>
      <c r="K12" s="32" t="n">
        <v>241</v>
      </c>
      <c r="L12" s="33" t="n">
        <v>0.0115277777777778</v>
      </c>
      <c r="M12" s="32" t="n">
        <v>209</v>
      </c>
      <c r="N12" s="32" t="n">
        <v>229</v>
      </c>
      <c r="O12" s="32"/>
      <c r="P12" s="32" t="n">
        <v>44</v>
      </c>
      <c r="Q12" s="32"/>
    </row>
    <row r="13" customFormat="false" ht="15" hidden="false" customHeight="true" outlineLevel="0" collapsed="false">
      <c r="A13" s="32" t="n">
        <v>12</v>
      </c>
      <c r="B13" s="32" t="n">
        <v>541</v>
      </c>
      <c r="C13" s="32" t="s">
        <v>294</v>
      </c>
      <c r="D13" s="32" t="n">
        <v>42</v>
      </c>
      <c r="E13" s="32" t="s">
        <v>57</v>
      </c>
      <c r="F13" s="32" t="s">
        <v>48</v>
      </c>
      <c r="G13" s="33" t="n">
        <v>0.0443981481481481</v>
      </c>
      <c r="H13" s="33" t="n">
        <v>0.00709490740740741</v>
      </c>
      <c r="I13" s="32" t="n">
        <v>196</v>
      </c>
      <c r="J13" s="33" t="n">
        <v>0.0253240740740741</v>
      </c>
      <c r="K13" s="32" t="n">
        <v>239</v>
      </c>
      <c r="L13" s="33" t="n">
        <v>0.0119791666666667</v>
      </c>
      <c r="M13" s="32" t="n">
        <v>224</v>
      </c>
      <c r="N13" s="32" t="n">
        <v>230</v>
      </c>
      <c r="O13" s="32"/>
      <c r="P13" s="32" t="n">
        <v>45</v>
      </c>
      <c r="Q13" s="32"/>
    </row>
    <row r="14" customFormat="false" ht="15" hidden="false" customHeight="true" outlineLevel="0" collapsed="false">
      <c r="A14" s="32" t="n">
        <v>13</v>
      </c>
      <c r="B14" s="32" t="n">
        <v>415</v>
      </c>
      <c r="C14" s="32" t="s">
        <v>300</v>
      </c>
      <c r="D14" s="32" t="n">
        <v>34</v>
      </c>
      <c r="E14" s="32" t="s">
        <v>57</v>
      </c>
      <c r="F14" s="32" t="s">
        <v>69</v>
      </c>
      <c r="G14" s="33" t="n">
        <v>0.0463657407407407</v>
      </c>
      <c r="H14" s="33" t="n">
        <v>0.00940972222222222</v>
      </c>
      <c r="I14" s="32" t="n">
        <v>251</v>
      </c>
      <c r="J14" s="33" t="n">
        <v>0.0263078703703704</v>
      </c>
      <c r="K14" s="32" t="n">
        <v>240</v>
      </c>
      <c r="L14" s="33" t="n">
        <v>0.0106481481481482</v>
      </c>
      <c r="M14" s="32" t="n">
        <v>181</v>
      </c>
      <c r="N14" s="32" t="n">
        <v>236</v>
      </c>
      <c r="O14" s="32"/>
      <c r="P14" s="32" t="n">
        <v>46</v>
      </c>
      <c r="Q14" s="32"/>
    </row>
    <row r="15" customFormat="false" ht="15" hidden="false" customHeight="true" outlineLevel="0" collapsed="false">
      <c r="A15" s="32" t="n">
        <v>14</v>
      </c>
      <c r="B15" s="32" t="n">
        <v>411</v>
      </c>
      <c r="C15" s="32" t="s">
        <v>305</v>
      </c>
      <c r="D15" s="32" t="n">
        <v>48</v>
      </c>
      <c r="E15" s="32" t="s">
        <v>57</v>
      </c>
      <c r="F15" s="32" t="s">
        <v>69</v>
      </c>
      <c r="G15" s="33" t="n">
        <v>0.0472800925925926</v>
      </c>
      <c r="H15" s="33" t="n">
        <v>0.00831018518518518</v>
      </c>
      <c r="I15" s="32" t="n">
        <v>241</v>
      </c>
      <c r="J15" s="33" t="n">
        <v>0.0264699074074074</v>
      </c>
      <c r="K15" s="32" t="n">
        <v>243</v>
      </c>
      <c r="L15" s="33" t="n">
        <v>0.0125</v>
      </c>
      <c r="M15" s="32" t="n">
        <v>228</v>
      </c>
      <c r="N15" s="32" t="n">
        <v>241</v>
      </c>
      <c r="O15" s="32"/>
      <c r="P15" s="32" t="n">
        <v>48</v>
      </c>
      <c r="Q15" s="32"/>
    </row>
    <row r="16" customFormat="false" ht="15" hidden="false" customHeight="true" outlineLevel="0" collapsed="false">
      <c r="A16" s="32" t="n">
        <v>15</v>
      </c>
      <c r="B16" s="32" t="n">
        <v>242</v>
      </c>
      <c r="C16" s="32" t="s">
        <v>310</v>
      </c>
      <c r="D16" s="32" t="n">
        <v>45</v>
      </c>
      <c r="E16" s="32" t="s">
        <v>57</v>
      </c>
      <c r="F16" s="32" t="s">
        <v>48</v>
      </c>
      <c r="G16" s="33" t="n">
        <v>0.0486226851851852</v>
      </c>
      <c r="H16" s="33" t="n">
        <v>0.00724537037037037</v>
      </c>
      <c r="I16" s="32" t="n">
        <v>208</v>
      </c>
      <c r="J16" s="33" t="n">
        <v>0.023599537037037</v>
      </c>
      <c r="K16" s="32" t="n">
        <v>219</v>
      </c>
      <c r="L16" s="33" t="n">
        <v>0.0177777777777778</v>
      </c>
      <c r="M16" s="32" t="n">
        <v>254</v>
      </c>
      <c r="N16" s="32" t="n">
        <v>246</v>
      </c>
      <c r="O16" s="32"/>
      <c r="P16" s="32" t="n">
        <v>49</v>
      </c>
      <c r="Q16" s="32"/>
    </row>
    <row r="17" customFormat="false" ht="15" hidden="false" customHeight="true" outlineLevel="0" collapsed="false">
      <c r="A17" s="32"/>
      <c r="B17" s="32" t="n">
        <v>103</v>
      </c>
      <c r="C17" s="32" t="s">
        <v>68</v>
      </c>
      <c r="D17" s="32" t="n">
        <v>39</v>
      </c>
      <c r="E17" s="32" t="s">
        <v>57</v>
      </c>
      <c r="F17" s="32" t="s">
        <v>69</v>
      </c>
      <c r="G17" s="33" t="n">
        <v>0.0286921296296296</v>
      </c>
      <c r="H17" s="33" t="n">
        <v>0.00444444444444444</v>
      </c>
      <c r="I17" s="32" t="n">
        <v>9</v>
      </c>
      <c r="J17" s="33" t="n">
        <v>0.016412037037037</v>
      </c>
      <c r="K17" s="32" t="n">
        <v>29</v>
      </c>
      <c r="L17" s="33" t="n">
        <v>0.00783564814814815</v>
      </c>
      <c r="M17" s="32" t="n">
        <v>30</v>
      </c>
      <c r="N17" s="32" t="n">
        <v>15</v>
      </c>
      <c r="O17" s="32"/>
      <c r="P17" s="32" t="n">
        <v>3</v>
      </c>
      <c r="Q17" s="32" t="s">
        <v>364</v>
      </c>
    </row>
    <row r="18" customFormat="false" ht="15" hidden="false" customHeight="true" outlineLevel="0" collapsed="false">
      <c r="A18" s="32"/>
      <c r="B18" s="32" t="n">
        <v>546</v>
      </c>
      <c r="C18" s="32" t="s">
        <v>362</v>
      </c>
      <c r="D18" s="32" t="n">
        <v>34</v>
      </c>
      <c r="E18" s="32" t="s">
        <v>57</v>
      </c>
      <c r="F18" s="32" t="s">
        <v>48</v>
      </c>
      <c r="G18" s="33"/>
      <c r="H18" s="33"/>
      <c r="I18" s="32"/>
      <c r="J18" s="33"/>
      <c r="K18" s="32"/>
      <c r="L18" s="33"/>
      <c r="M18" s="32"/>
      <c r="N18" s="31" t="s">
        <v>339</v>
      </c>
      <c r="O18" s="32"/>
      <c r="P18" s="32"/>
      <c r="Q18" s="31" t="s">
        <v>339</v>
      </c>
    </row>
  </sheetData>
  <autoFilter ref="A1:Q18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8"/>
    <col collapsed="false" customWidth="true" hidden="false" outlineLevel="0" max="3" min="3" style="1" width="12"/>
    <col collapsed="false" customWidth="true" hidden="false" outlineLevel="0" max="5" min="4" style="1" width="6"/>
    <col collapsed="false" customWidth="true" hidden="false" outlineLevel="0" max="6" min="6" style="1" width="10"/>
    <col collapsed="false" customWidth="true" hidden="false" outlineLevel="0" max="7" min="7" style="1" width="9"/>
    <col collapsed="false" customWidth="true" hidden="false" outlineLevel="0" max="8" min="8" style="1" width="10"/>
    <col collapsed="false" customWidth="true" hidden="false" outlineLevel="0" max="9" min="9" style="1" width="6"/>
    <col collapsed="false" customWidth="true" hidden="false" outlineLevel="0" max="10" min="10" style="1" width="10"/>
    <col collapsed="false" customWidth="true" hidden="false" outlineLevel="0" max="11" min="11" style="1" width="6"/>
    <col collapsed="false" customWidth="true" hidden="false" outlineLevel="0" max="12" min="12" style="1" width="9"/>
    <col collapsed="false" customWidth="true" hidden="false" outlineLevel="0" max="13" min="13" style="1" width="6"/>
    <col collapsed="false" customWidth="true" hidden="false" outlineLevel="0" max="16" min="14" style="1" width="8"/>
    <col collapsed="false" customWidth="true" hidden="false" outlineLevel="0" max="17" min="17" style="1" width="26"/>
  </cols>
  <sheetData>
    <row r="1" customFormat="false" ht="48" hidden="false" customHeight="true" outlineLevel="0" collapsed="false">
      <c r="A1" s="28" t="s">
        <v>38</v>
      </c>
      <c r="B1" s="28" t="s">
        <v>24</v>
      </c>
      <c r="C1" s="28" t="s">
        <v>2</v>
      </c>
      <c r="D1" s="28" t="s">
        <v>25</v>
      </c>
      <c r="E1" s="28" t="s">
        <v>3</v>
      </c>
      <c r="F1" s="28" t="s">
        <v>4</v>
      </c>
      <c r="G1" s="28" t="s">
        <v>26</v>
      </c>
      <c r="H1" s="28" t="s">
        <v>27</v>
      </c>
      <c r="I1" s="29" t="s">
        <v>28</v>
      </c>
      <c r="J1" s="28" t="s">
        <v>29</v>
      </c>
      <c r="K1" s="29" t="s">
        <v>30</v>
      </c>
      <c r="L1" s="28" t="s">
        <v>33</v>
      </c>
      <c r="M1" s="29" t="s">
        <v>34</v>
      </c>
      <c r="N1" s="28" t="s">
        <v>23</v>
      </c>
      <c r="O1" s="28" t="s">
        <v>36</v>
      </c>
      <c r="P1" s="28" t="s">
        <v>37</v>
      </c>
      <c r="Q1" s="28" t="s">
        <v>363</v>
      </c>
    </row>
    <row r="2" customFormat="false" ht="15" hidden="false" customHeight="true" outlineLevel="0" collapsed="false">
      <c r="A2" s="37" t="n">
        <v>1</v>
      </c>
      <c r="B2" s="37" t="n">
        <v>417</v>
      </c>
      <c r="C2" s="37" t="s">
        <v>112</v>
      </c>
      <c r="D2" s="37" t="n">
        <v>53</v>
      </c>
      <c r="E2" s="37" t="s">
        <v>57</v>
      </c>
      <c r="F2" s="37" t="s">
        <v>69</v>
      </c>
      <c r="G2" s="38" t="n">
        <v>0.032349537037037</v>
      </c>
      <c r="H2" s="38" t="n">
        <v>0.0062962962962963</v>
      </c>
      <c r="I2" s="37" t="n">
        <v>126</v>
      </c>
      <c r="J2" s="38" t="n">
        <v>0.0184259259259259</v>
      </c>
      <c r="K2" s="37" t="n">
        <v>78</v>
      </c>
      <c r="L2" s="38" t="n">
        <v>0.00762731481481482</v>
      </c>
      <c r="M2" s="37" t="n">
        <v>21</v>
      </c>
      <c r="N2" s="37" t="n">
        <v>52</v>
      </c>
      <c r="O2" s="37"/>
      <c r="P2" s="37" t="n">
        <v>6</v>
      </c>
      <c r="Q2" s="37"/>
    </row>
    <row r="3" customFormat="false" ht="15" hidden="false" customHeight="true" outlineLevel="0" collapsed="false">
      <c r="A3" s="37" t="n">
        <v>2</v>
      </c>
      <c r="B3" s="37" t="n">
        <v>139</v>
      </c>
      <c r="C3" s="37" t="s">
        <v>125</v>
      </c>
      <c r="D3" s="37" t="n">
        <v>56</v>
      </c>
      <c r="E3" s="37" t="s">
        <v>57</v>
      </c>
      <c r="F3" s="37" t="s">
        <v>103</v>
      </c>
      <c r="G3" s="38" t="n">
        <v>0.0328703703703704</v>
      </c>
      <c r="H3" s="38" t="n">
        <v>0.00525462962962963</v>
      </c>
      <c r="I3" s="37" t="n">
        <v>44</v>
      </c>
      <c r="J3" s="38" t="n">
        <v>0.0178240740740741</v>
      </c>
      <c r="K3" s="37" t="n">
        <v>61</v>
      </c>
      <c r="L3" s="38" t="n">
        <v>0.00979166666666667</v>
      </c>
      <c r="M3" s="37" t="n">
        <v>138</v>
      </c>
      <c r="N3" s="37" t="n">
        <v>64</v>
      </c>
      <c r="O3" s="37"/>
      <c r="P3" s="37" t="n">
        <v>8</v>
      </c>
      <c r="Q3" s="37"/>
    </row>
    <row r="4" customFormat="false" ht="15" hidden="false" customHeight="true" outlineLevel="0" collapsed="false">
      <c r="A4" s="37" t="n">
        <v>3</v>
      </c>
      <c r="B4" s="37" t="n">
        <v>522</v>
      </c>
      <c r="C4" s="37" t="s">
        <v>134</v>
      </c>
      <c r="D4" s="37" t="n">
        <v>58</v>
      </c>
      <c r="E4" s="37" t="s">
        <v>57</v>
      </c>
      <c r="F4" s="37" t="s">
        <v>48</v>
      </c>
      <c r="G4" s="38" t="n">
        <v>0.0332060185185185</v>
      </c>
      <c r="H4" s="38" t="n">
        <v>0.0059375</v>
      </c>
      <c r="I4" s="37" t="n">
        <v>83</v>
      </c>
      <c r="J4" s="38" t="n">
        <v>0.0191666666666667</v>
      </c>
      <c r="K4" s="37" t="n">
        <v>106</v>
      </c>
      <c r="L4" s="38" t="n">
        <v>0.00810185185185185</v>
      </c>
      <c r="M4" s="37" t="n">
        <v>45</v>
      </c>
      <c r="N4" s="37" t="n">
        <v>73</v>
      </c>
      <c r="O4" s="37"/>
      <c r="P4" s="37" t="n">
        <v>10</v>
      </c>
      <c r="Q4" s="37"/>
    </row>
    <row r="5" customFormat="false" ht="15" hidden="false" customHeight="true" outlineLevel="0" collapsed="false">
      <c r="A5" s="32" t="n">
        <v>4</v>
      </c>
      <c r="B5" s="32" t="n">
        <v>143</v>
      </c>
      <c r="C5" s="32" t="s">
        <v>161</v>
      </c>
      <c r="D5" s="32" t="n">
        <v>57</v>
      </c>
      <c r="E5" s="32" t="s">
        <v>57</v>
      </c>
      <c r="F5" s="32" t="s">
        <v>48</v>
      </c>
      <c r="G5" s="33" t="n">
        <v>0.0343287037037037</v>
      </c>
      <c r="H5" s="33" t="n">
        <v>0.00630787037037037</v>
      </c>
      <c r="I5" s="32" t="n">
        <v>129</v>
      </c>
      <c r="J5" s="33" t="n">
        <v>0.019849537037037</v>
      </c>
      <c r="K5" s="32" t="n">
        <v>124</v>
      </c>
      <c r="L5" s="33" t="n">
        <v>0.0081712962962963</v>
      </c>
      <c r="M5" s="32" t="n">
        <v>50</v>
      </c>
      <c r="N5" s="32" t="n">
        <v>100</v>
      </c>
      <c r="O5" s="32"/>
      <c r="P5" s="32" t="n">
        <v>15</v>
      </c>
      <c r="Q5" s="32"/>
    </row>
    <row r="6" customFormat="false" ht="15" hidden="false" customHeight="true" outlineLevel="0" collapsed="false">
      <c r="A6" s="32" t="n">
        <v>5</v>
      </c>
      <c r="B6" s="32" t="n">
        <v>548</v>
      </c>
      <c r="C6" s="32" t="s">
        <v>165</v>
      </c>
      <c r="D6" s="32" t="n">
        <v>60</v>
      </c>
      <c r="E6" s="32" t="s">
        <v>57</v>
      </c>
      <c r="F6" s="32" t="s">
        <v>48</v>
      </c>
      <c r="G6" s="33" t="n">
        <v>0.0345138888888889</v>
      </c>
      <c r="H6" s="33" t="n">
        <v>0.00592592592592593</v>
      </c>
      <c r="I6" s="32" t="n">
        <v>82</v>
      </c>
      <c r="J6" s="33" t="n">
        <v>0.0182291666666667</v>
      </c>
      <c r="K6" s="32" t="n">
        <v>74</v>
      </c>
      <c r="L6" s="33" t="n">
        <v>0.0103587962962963</v>
      </c>
      <c r="M6" s="32" t="n">
        <v>169</v>
      </c>
      <c r="N6" s="32" t="n">
        <v>104</v>
      </c>
      <c r="O6" s="32"/>
      <c r="P6" s="32" t="n">
        <v>16</v>
      </c>
      <c r="Q6" s="32"/>
    </row>
    <row r="7" customFormat="false" ht="15" hidden="false" customHeight="true" outlineLevel="0" collapsed="false">
      <c r="A7" s="32" t="n">
        <v>6</v>
      </c>
      <c r="B7" s="32" t="n">
        <v>360</v>
      </c>
      <c r="C7" s="32" t="s">
        <v>166</v>
      </c>
      <c r="D7" s="32" t="n">
        <v>51</v>
      </c>
      <c r="E7" s="32" t="s">
        <v>57</v>
      </c>
      <c r="F7" s="32" t="s">
        <v>48</v>
      </c>
      <c r="G7" s="33" t="n">
        <v>0.0346180555555556</v>
      </c>
      <c r="H7" s="33" t="n">
        <v>0.0066087962962963</v>
      </c>
      <c r="I7" s="32" t="n">
        <v>158</v>
      </c>
      <c r="J7" s="33" t="n">
        <v>0.0185300925925926</v>
      </c>
      <c r="K7" s="32" t="n">
        <v>83</v>
      </c>
      <c r="L7" s="33" t="n">
        <v>0.00947916666666667</v>
      </c>
      <c r="M7" s="32" t="n">
        <v>126</v>
      </c>
      <c r="N7" s="32" t="n">
        <v>105</v>
      </c>
      <c r="O7" s="32"/>
      <c r="P7" s="32" t="n">
        <v>17</v>
      </c>
      <c r="Q7" s="32"/>
    </row>
    <row r="8" customFormat="false" ht="15" hidden="false" customHeight="true" outlineLevel="0" collapsed="false">
      <c r="A8" s="32" t="n">
        <v>7</v>
      </c>
      <c r="B8" s="32" t="n">
        <v>339</v>
      </c>
      <c r="C8" s="32" t="s">
        <v>175</v>
      </c>
      <c r="D8" s="32" t="n">
        <v>55</v>
      </c>
      <c r="E8" s="32" t="s">
        <v>57</v>
      </c>
      <c r="F8" s="32" t="s">
        <v>48</v>
      </c>
      <c r="G8" s="33" t="n">
        <v>0.0350578703703704</v>
      </c>
      <c r="H8" s="33" t="n">
        <v>0.00560185185185185</v>
      </c>
      <c r="I8" s="32" t="n">
        <v>66</v>
      </c>
      <c r="J8" s="33" t="n">
        <v>0.0207291666666667</v>
      </c>
      <c r="K8" s="32" t="n">
        <v>149</v>
      </c>
      <c r="L8" s="33" t="n">
        <v>0.00872685185185185</v>
      </c>
      <c r="M8" s="32" t="n">
        <v>78</v>
      </c>
      <c r="N8" s="32" t="n">
        <v>114</v>
      </c>
      <c r="O8" s="32"/>
      <c r="P8" s="32" t="n">
        <v>20</v>
      </c>
      <c r="Q8" s="32"/>
    </row>
    <row r="9" customFormat="false" ht="15" hidden="false" customHeight="true" outlineLevel="0" collapsed="false">
      <c r="A9" s="32" t="n">
        <v>8</v>
      </c>
      <c r="B9" s="32" t="n">
        <v>405</v>
      </c>
      <c r="C9" s="32" t="s">
        <v>181</v>
      </c>
      <c r="D9" s="32" t="n">
        <v>50</v>
      </c>
      <c r="E9" s="32" t="s">
        <v>57</v>
      </c>
      <c r="F9" s="32" t="s">
        <v>182</v>
      </c>
      <c r="G9" s="33" t="n">
        <v>0.0355439814814815</v>
      </c>
      <c r="H9" s="33" t="n">
        <v>0.00710648148148148</v>
      </c>
      <c r="I9" s="32" t="n">
        <v>197</v>
      </c>
      <c r="J9" s="33" t="n">
        <v>0.018599537037037</v>
      </c>
      <c r="K9" s="32" t="n">
        <v>84</v>
      </c>
      <c r="L9" s="33" t="n">
        <v>0.00983796296296296</v>
      </c>
      <c r="M9" s="32" t="n">
        <v>141</v>
      </c>
      <c r="N9" s="32" t="n">
        <v>120</v>
      </c>
      <c r="O9" s="32"/>
      <c r="P9" s="32" t="n">
        <v>21</v>
      </c>
      <c r="Q9" s="32"/>
    </row>
    <row r="10" customFormat="false" ht="15" hidden="false" customHeight="true" outlineLevel="0" collapsed="false">
      <c r="A10" s="32" t="n">
        <v>9</v>
      </c>
      <c r="B10" s="32" t="n">
        <v>241</v>
      </c>
      <c r="C10" s="32" t="s">
        <v>188</v>
      </c>
      <c r="D10" s="32" t="n">
        <v>50</v>
      </c>
      <c r="E10" s="32" t="s">
        <v>57</v>
      </c>
      <c r="F10" s="32" t="s">
        <v>69</v>
      </c>
      <c r="G10" s="33" t="n">
        <v>0.0358333333333333</v>
      </c>
      <c r="H10" s="33" t="n">
        <v>0.00628472222222222</v>
      </c>
      <c r="I10" s="32" t="n">
        <v>125</v>
      </c>
      <c r="J10" s="33" t="n">
        <v>0.0201157407407407</v>
      </c>
      <c r="K10" s="32" t="n">
        <v>131</v>
      </c>
      <c r="L10" s="33" t="n">
        <v>0.00943287037037037</v>
      </c>
      <c r="M10" s="32" t="n">
        <v>124</v>
      </c>
      <c r="N10" s="32" t="n">
        <v>126</v>
      </c>
      <c r="O10" s="32"/>
      <c r="P10" s="32" t="n">
        <v>22</v>
      </c>
      <c r="Q10" s="32"/>
    </row>
    <row r="11" customFormat="false" ht="15" hidden="false" customHeight="true" outlineLevel="0" collapsed="false">
      <c r="A11" s="32" t="n">
        <v>10</v>
      </c>
      <c r="B11" s="32" t="n">
        <v>547</v>
      </c>
      <c r="C11" s="32" t="s">
        <v>197</v>
      </c>
      <c r="D11" s="32" t="n">
        <v>50</v>
      </c>
      <c r="E11" s="32" t="s">
        <v>57</v>
      </c>
      <c r="F11" s="32" t="s">
        <v>92</v>
      </c>
      <c r="G11" s="33" t="n">
        <v>0.0362731481481482</v>
      </c>
      <c r="H11" s="33" t="n">
        <v>0.00510416666666667</v>
      </c>
      <c r="I11" s="32" t="n">
        <v>37</v>
      </c>
      <c r="J11" s="33" t="n">
        <v>0.0221412037037037</v>
      </c>
      <c r="K11" s="32" t="n">
        <v>189</v>
      </c>
      <c r="L11" s="33" t="n">
        <v>0.00902777777777778</v>
      </c>
      <c r="M11" s="32" t="n">
        <v>100</v>
      </c>
      <c r="N11" s="32" t="n">
        <v>135</v>
      </c>
      <c r="O11" s="32"/>
      <c r="P11" s="32" t="n">
        <v>24</v>
      </c>
      <c r="Q11" s="32"/>
    </row>
    <row r="12" customFormat="false" ht="15" hidden="false" customHeight="true" outlineLevel="0" collapsed="false">
      <c r="A12" s="32" t="n">
        <v>11</v>
      </c>
      <c r="B12" s="32" t="n">
        <v>519</v>
      </c>
      <c r="C12" s="32" t="s">
        <v>222</v>
      </c>
      <c r="D12" s="32" t="n">
        <v>59</v>
      </c>
      <c r="E12" s="32" t="s">
        <v>57</v>
      </c>
      <c r="F12" s="32" t="s">
        <v>69</v>
      </c>
      <c r="G12" s="33" t="n">
        <v>0.0375231481481482</v>
      </c>
      <c r="H12" s="33" t="n">
        <v>0.00616898148148148</v>
      </c>
      <c r="I12" s="32" t="n">
        <v>114</v>
      </c>
      <c r="J12" s="33" t="n">
        <v>0.0226273148148148</v>
      </c>
      <c r="K12" s="32" t="n">
        <v>197</v>
      </c>
      <c r="L12" s="33" t="n">
        <v>0.00872685185185185</v>
      </c>
      <c r="M12" s="32" t="n">
        <v>79</v>
      </c>
      <c r="N12" s="32" t="n">
        <v>159</v>
      </c>
      <c r="O12" s="32"/>
      <c r="P12" s="32" t="n">
        <v>26</v>
      </c>
      <c r="Q12" s="32"/>
    </row>
    <row r="13" customFormat="false" ht="15" hidden="false" customHeight="true" outlineLevel="0" collapsed="false">
      <c r="A13" s="32" t="n">
        <v>12</v>
      </c>
      <c r="B13" s="32" t="n">
        <v>543</v>
      </c>
      <c r="C13" s="32" t="s">
        <v>246</v>
      </c>
      <c r="D13" s="32" t="n">
        <v>52</v>
      </c>
      <c r="E13" s="32" t="s">
        <v>57</v>
      </c>
      <c r="F13" s="32" t="s">
        <v>48</v>
      </c>
      <c r="G13" s="33" t="n">
        <v>0.0390856481481482</v>
      </c>
      <c r="H13" s="33" t="n">
        <v>0.00662037037037037</v>
      </c>
      <c r="I13" s="32" t="n">
        <v>160</v>
      </c>
      <c r="J13" s="33" t="n">
        <v>0.0217476851851852</v>
      </c>
      <c r="K13" s="32" t="n">
        <v>179</v>
      </c>
      <c r="L13" s="33" t="n">
        <v>0.0107175925925926</v>
      </c>
      <c r="M13" s="32" t="n">
        <v>183</v>
      </c>
      <c r="N13" s="32" t="n">
        <v>183</v>
      </c>
      <c r="O13" s="32"/>
      <c r="P13" s="32" t="n">
        <v>30</v>
      </c>
      <c r="Q13" s="32"/>
    </row>
    <row r="14" customFormat="false" ht="15" hidden="false" customHeight="true" outlineLevel="0" collapsed="false">
      <c r="A14" s="32" t="n">
        <v>13</v>
      </c>
      <c r="B14" s="32" t="n">
        <v>235</v>
      </c>
      <c r="C14" s="32" t="s">
        <v>256</v>
      </c>
      <c r="D14" s="32" t="n">
        <v>59</v>
      </c>
      <c r="E14" s="32" t="s">
        <v>57</v>
      </c>
      <c r="F14" s="32" t="s">
        <v>48</v>
      </c>
      <c r="G14" s="33" t="n">
        <v>0.0397685185185185</v>
      </c>
      <c r="H14" s="33" t="n">
        <v>0.00769675925925926</v>
      </c>
      <c r="I14" s="32" t="n">
        <v>226</v>
      </c>
      <c r="J14" s="33" t="n">
        <v>0.0215162037037037</v>
      </c>
      <c r="K14" s="32" t="n">
        <v>172</v>
      </c>
      <c r="L14" s="33" t="n">
        <v>0.0105555555555556</v>
      </c>
      <c r="M14" s="32" t="n">
        <v>177</v>
      </c>
      <c r="N14" s="32" t="n">
        <v>193</v>
      </c>
      <c r="O14" s="32"/>
      <c r="P14" s="32" t="n">
        <v>32</v>
      </c>
      <c r="Q14" s="32"/>
    </row>
    <row r="15" customFormat="false" ht="15" hidden="false" customHeight="true" outlineLevel="0" collapsed="false">
      <c r="A15" s="32" t="n">
        <v>14</v>
      </c>
      <c r="B15" s="32" t="n">
        <v>418</v>
      </c>
      <c r="C15" s="32" t="s">
        <v>259</v>
      </c>
      <c r="D15" s="32" t="n">
        <v>59</v>
      </c>
      <c r="E15" s="32" t="s">
        <v>57</v>
      </c>
      <c r="F15" s="32" t="s">
        <v>48</v>
      </c>
      <c r="G15" s="33" t="n">
        <v>0.0399305555555556</v>
      </c>
      <c r="H15" s="33" t="n">
        <v>0.00696759259259259</v>
      </c>
      <c r="I15" s="32" t="n">
        <v>186</v>
      </c>
      <c r="J15" s="33" t="n">
        <v>0.0216782407407407</v>
      </c>
      <c r="K15" s="32" t="n">
        <v>176</v>
      </c>
      <c r="L15" s="33" t="n">
        <v>0.0112847222222222</v>
      </c>
      <c r="M15" s="32" t="n">
        <v>204</v>
      </c>
      <c r="N15" s="32" t="n">
        <v>196</v>
      </c>
      <c r="O15" s="32"/>
      <c r="P15" s="32" t="n">
        <v>33</v>
      </c>
      <c r="Q15" s="32"/>
    </row>
    <row r="16" customFormat="false" ht="15" hidden="false" customHeight="true" outlineLevel="0" collapsed="false">
      <c r="A16" s="32" t="n">
        <v>15</v>
      </c>
      <c r="B16" s="32" t="n">
        <v>238</v>
      </c>
      <c r="C16" s="32" t="s">
        <v>269</v>
      </c>
      <c r="D16" s="32" t="n">
        <v>62</v>
      </c>
      <c r="E16" s="32" t="s">
        <v>57</v>
      </c>
      <c r="F16" s="32" t="s">
        <v>48</v>
      </c>
      <c r="G16" s="33" t="n">
        <v>0.0413773148148148</v>
      </c>
      <c r="H16" s="33" t="n">
        <v>0.00563657407407407</v>
      </c>
      <c r="I16" s="32" t="n">
        <v>68</v>
      </c>
      <c r="J16" s="33" t="n">
        <v>0.0234490740740741</v>
      </c>
      <c r="K16" s="32" t="n">
        <v>216</v>
      </c>
      <c r="L16" s="33" t="n">
        <v>0.0122916666666667</v>
      </c>
      <c r="M16" s="32" t="n">
        <v>227</v>
      </c>
      <c r="N16" s="32" t="n">
        <v>206</v>
      </c>
      <c r="O16" s="32"/>
      <c r="P16" s="32" t="n">
        <v>36</v>
      </c>
      <c r="Q16" s="32"/>
    </row>
    <row r="17" customFormat="false" ht="15" hidden="false" customHeight="true" outlineLevel="0" collapsed="false">
      <c r="A17" s="32" t="n">
        <v>16</v>
      </c>
      <c r="B17" s="32" t="n">
        <v>501</v>
      </c>
      <c r="C17" s="32" t="s">
        <v>270</v>
      </c>
      <c r="D17" s="32" t="n">
        <v>52</v>
      </c>
      <c r="E17" s="32" t="s">
        <v>57</v>
      </c>
      <c r="F17" s="32" t="s">
        <v>48</v>
      </c>
      <c r="G17" s="33" t="n">
        <v>0.0413773148148148</v>
      </c>
      <c r="H17" s="33" t="n">
        <v>0.00696759259259259</v>
      </c>
      <c r="I17" s="32" t="n">
        <v>185</v>
      </c>
      <c r="J17" s="33" t="n">
        <v>0.0239814814814815</v>
      </c>
      <c r="K17" s="32" t="n">
        <v>226</v>
      </c>
      <c r="L17" s="33" t="n">
        <v>0.0104282407407407</v>
      </c>
      <c r="M17" s="32" t="n">
        <v>172</v>
      </c>
      <c r="N17" s="32" t="n">
        <v>207</v>
      </c>
      <c r="O17" s="32"/>
      <c r="P17" s="32" t="n">
        <v>37</v>
      </c>
      <c r="Q17" s="32"/>
    </row>
    <row r="18" customFormat="false" ht="15" hidden="false" customHeight="true" outlineLevel="0" collapsed="false">
      <c r="A18" s="32" t="n">
        <v>17</v>
      </c>
      <c r="B18" s="32" t="n">
        <v>508</v>
      </c>
      <c r="C18" s="32" t="s">
        <v>273</v>
      </c>
      <c r="D18" s="32" t="n">
        <v>59</v>
      </c>
      <c r="E18" s="32" t="s">
        <v>57</v>
      </c>
      <c r="F18" s="32" t="s">
        <v>48</v>
      </c>
      <c r="G18" s="33" t="n">
        <v>0.0416782407407407</v>
      </c>
      <c r="H18" s="33" t="n">
        <v>0.00695601851851852</v>
      </c>
      <c r="I18" s="32" t="n">
        <v>184</v>
      </c>
      <c r="J18" s="33" t="n">
        <v>0.023275462962963</v>
      </c>
      <c r="K18" s="32" t="n">
        <v>214</v>
      </c>
      <c r="L18" s="33" t="n">
        <v>0.0114467592592593</v>
      </c>
      <c r="M18" s="32" t="n">
        <v>207</v>
      </c>
      <c r="N18" s="32" t="n">
        <v>210</v>
      </c>
      <c r="O18" s="32"/>
      <c r="P18" s="32" t="n">
        <v>38</v>
      </c>
      <c r="Q18" s="32"/>
    </row>
    <row r="19" customFormat="false" ht="15" hidden="false" customHeight="true" outlineLevel="0" collapsed="false">
      <c r="A19" s="32" t="n">
        <v>18</v>
      </c>
      <c r="B19" s="32" t="n">
        <v>540</v>
      </c>
      <c r="C19" s="32" t="s">
        <v>274</v>
      </c>
      <c r="D19" s="32" t="n">
        <v>53</v>
      </c>
      <c r="E19" s="32" t="s">
        <v>57</v>
      </c>
      <c r="F19" s="32" t="s">
        <v>48</v>
      </c>
      <c r="G19" s="33" t="n">
        <v>0.0417824074074074</v>
      </c>
      <c r="H19" s="33" t="n">
        <v>0.00724537037037037</v>
      </c>
      <c r="I19" s="32" t="n">
        <v>209</v>
      </c>
      <c r="J19" s="33" t="n">
        <v>0.0227777777777778</v>
      </c>
      <c r="K19" s="32" t="n">
        <v>200</v>
      </c>
      <c r="L19" s="33" t="n">
        <v>0.0117592592592593</v>
      </c>
      <c r="M19" s="32" t="n">
        <v>218</v>
      </c>
      <c r="N19" s="32" t="n">
        <v>211</v>
      </c>
      <c r="O19" s="32"/>
      <c r="P19" s="32" t="n">
        <v>39</v>
      </c>
      <c r="Q19" s="32"/>
    </row>
    <row r="20" customFormat="false" ht="15" hidden="false" customHeight="true" outlineLevel="0" collapsed="false">
      <c r="A20" s="32" t="n">
        <v>19</v>
      </c>
      <c r="B20" s="32" t="n">
        <v>416</v>
      </c>
      <c r="C20" s="32" t="s">
        <v>276</v>
      </c>
      <c r="D20" s="32" t="n">
        <v>60</v>
      </c>
      <c r="E20" s="32" t="s">
        <v>57</v>
      </c>
      <c r="F20" s="32" t="s">
        <v>48</v>
      </c>
      <c r="G20" s="33" t="n">
        <v>0.0423611111111111</v>
      </c>
      <c r="H20" s="33" t="n">
        <v>0.00989583333333333</v>
      </c>
      <c r="I20" s="32" t="n">
        <v>257</v>
      </c>
      <c r="J20" s="33" t="n">
        <v>0.0228009259259259</v>
      </c>
      <c r="K20" s="32" t="n">
        <v>201</v>
      </c>
      <c r="L20" s="33" t="n">
        <v>0.00966435185185185</v>
      </c>
      <c r="M20" s="32" t="n">
        <v>134</v>
      </c>
      <c r="N20" s="32" t="n">
        <v>213</v>
      </c>
      <c r="O20" s="32"/>
      <c r="P20" s="32" t="n">
        <v>40</v>
      </c>
      <c r="Q20" s="32"/>
    </row>
    <row r="21" customFormat="false" ht="15" hidden="false" customHeight="true" outlineLevel="0" collapsed="false">
      <c r="A21" s="32" t="n">
        <v>20</v>
      </c>
      <c r="B21" s="32" t="n">
        <v>333</v>
      </c>
      <c r="C21" s="32" t="s">
        <v>280</v>
      </c>
      <c r="D21" s="32" t="n">
        <v>60</v>
      </c>
      <c r="E21" s="32" t="s">
        <v>57</v>
      </c>
      <c r="F21" s="32" t="s">
        <v>48</v>
      </c>
      <c r="G21" s="33" t="n">
        <v>0.0425925925925926</v>
      </c>
      <c r="H21" s="33" t="n">
        <v>0.00627314814814815</v>
      </c>
      <c r="I21" s="32" t="n">
        <v>124</v>
      </c>
      <c r="J21" s="33" t="n">
        <v>0.0247800925925926</v>
      </c>
      <c r="K21" s="32" t="n">
        <v>234</v>
      </c>
      <c r="L21" s="33" t="n">
        <v>0.0115393518518519</v>
      </c>
      <c r="M21" s="32" t="n">
        <v>210</v>
      </c>
      <c r="N21" s="32" t="n">
        <v>217</v>
      </c>
      <c r="O21" s="32"/>
      <c r="P21" s="32" t="n">
        <v>41</v>
      </c>
      <c r="Q21" s="32"/>
    </row>
    <row r="22" customFormat="false" ht="15" hidden="false" customHeight="true" outlineLevel="0" collapsed="false">
      <c r="A22" s="32" t="n">
        <v>21</v>
      </c>
      <c r="B22" s="32" t="n">
        <v>209</v>
      </c>
      <c r="C22" s="32" t="s">
        <v>304</v>
      </c>
      <c r="D22" s="32" t="n">
        <v>50</v>
      </c>
      <c r="E22" s="32" t="s">
        <v>57</v>
      </c>
      <c r="F22" s="32" t="s">
        <v>48</v>
      </c>
      <c r="G22" s="33" t="n">
        <v>0.0472222222222222</v>
      </c>
      <c r="H22" s="33" t="n">
        <v>0.00612268518518519</v>
      </c>
      <c r="I22" s="32" t="n">
        <v>107</v>
      </c>
      <c r="J22" s="33" t="n">
        <v>0.0251388888888889</v>
      </c>
      <c r="K22" s="32" t="n">
        <v>236</v>
      </c>
      <c r="L22" s="33" t="n">
        <v>0.0159606481481482</v>
      </c>
      <c r="M22" s="32" t="n">
        <v>250</v>
      </c>
      <c r="N22" s="32" t="n">
        <v>240</v>
      </c>
      <c r="O22" s="32"/>
      <c r="P22" s="32" t="n">
        <v>47</v>
      </c>
      <c r="Q22" s="32"/>
    </row>
    <row r="23" customFormat="false" ht="15" hidden="false" customHeight="true" outlineLevel="0" collapsed="false">
      <c r="A23" s="32" t="n">
        <v>22</v>
      </c>
      <c r="B23" s="32" t="n">
        <v>542</v>
      </c>
      <c r="C23" s="32" t="s">
        <v>312</v>
      </c>
      <c r="D23" s="32" t="n">
        <v>53</v>
      </c>
      <c r="E23" s="32" t="s">
        <v>57</v>
      </c>
      <c r="F23" s="32" t="s">
        <v>48</v>
      </c>
      <c r="G23" s="33" t="n">
        <v>0.0488773148148148</v>
      </c>
      <c r="H23" s="33" t="n">
        <v>0.00722222222222222</v>
      </c>
      <c r="I23" s="32" t="n">
        <v>206</v>
      </c>
      <c r="J23" s="33" t="n">
        <v>0.0277314814814815</v>
      </c>
      <c r="K23" s="32" t="n">
        <v>245</v>
      </c>
      <c r="L23" s="33" t="n">
        <v>0.0139236111111111</v>
      </c>
      <c r="M23" s="32" t="n">
        <v>245</v>
      </c>
      <c r="N23" s="32" t="n">
        <v>248</v>
      </c>
      <c r="O23" s="32"/>
      <c r="P23" s="32" t="n">
        <v>50</v>
      </c>
      <c r="Q23" s="32"/>
    </row>
    <row r="24" customFormat="false" ht="15" hidden="false" customHeight="true" outlineLevel="0" collapsed="false">
      <c r="A24" s="32" t="n">
        <v>23</v>
      </c>
      <c r="B24" s="32" t="n">
        <v>234</v>
      </c>
      <c r="C24" s="32" t="s">
        <v>314</v>
      </c>
      <c r="D24" s="32" t="n">
        <v>62</v>
      </c>
      <c r="E24" s="32" t="s">
        <v>57</v>
      </c>
      <c r="F24" s="32" t="s">
        <v>48</v>
      </c>
      <c r="G24" s="33" t="n">
        <v>0.0497337962962963</v>
      </c>
      <c r="H24" s="33" t="n">
        <v>0.00884259259259259</v>
      </c>
      <c r="I24" s="32" t="n">
        <v>247</v>
      </c>
      <c r="J24" s="33" t="n">
        <v>0.0280555555555556</v>
      </c>
      <c r="K24" s="32" t="n">
        <v>249</v>
      </c>
      <c r="L24" s="33" t="n">
        <v>0.0128356481481482</v>
      </c>
      <c r="M24" s="32" t="n">
        <v>231</v>
      </c>
      <c r="N24" s="32" t="n">
        <v>250</v>
      </c>
      <c r="O24" s="32"/>
      <c r="P24" s="32" t="n">
        <v>51</v>
      </c>
      <c r="Q24" s="32"/>
    </row>
    <row r="25" customFormat="false" ht="15" hidden="false" customHeight="true" outlineLevel="0" collapsed="false">
      <c r="A25" s="32" t="n">
        <v>24</v>
      </c>
      <c r="B25" s="32" t="n">
        <v>550</v>
      </c>
      <c r="C25" s="32" t="s">
        <v>317</v>
      </c>
      <c r="D25" s="32" t="n">
        <v>56</v>
      </c>
      <c r="E25" s="32" t="s">
        <v>57</v>
      </c>
      <c r="F25" s="32" t="s">
        <v>48</v>
      </c>
      <c r="G25" s="33" t="n">
        <v>0.0522569444444445</v>
      </c>
      <c r="H25" s="33" t="n">
        <v>0.00913194444444444</v>
      </c>
      <c r="I25" s="32" t="n">
        <v>250</v>
      </c>
      <c r="J25" s="33" t="n">
        <v>0.029837962962963</v>
      </c>
      <c r="K25" s="32" t="n">
        <v>253</v>
      </c>
      <c r="L25" s="33" t="n">
        <v>0.013287037037037</v>
      </c>
      <c r="M25" s="32" t="n">
        <v>235</v>
      </c>
      <c r="N25" s="32" t="n">
        <v>253</v>
      </c>
      <c r="O25" s="32"/>
      <c r="P25" s="32" t="n">
        <v>53</v>
      </c>
      <c r="Q25" s="32"/>
    </row>
    <row r="26" customFormat="false" ht="15" hidden="false" customHeight="true" outlineLevel="0" collapsed="false">
      <c r="A26" s="32" t="n">
        <v>25</v>
      </c>
      <c r="B26" s="32" t="n">
        <v>138</v>
      </c>
      <c r="C26" s="32" t="s">
        <v>318</v>
      </c>
      <c r="D26" s="32" t="n">
        <v>67</v>
      </c>
      <c r="E26" s="32" t="s">
        <v>57</v>
      </c>
      <c r="F26" s="32" t="s">
        <v>48</v>
      </c>
      <c r="G26" s="33" t="n">
        <v>0.0545717592592593</v>
      </c>
      <c r="H26" s="33" t="n">
        <v>0.00898148148148148</v>
      </c>
      <c r="I26" s="32" t="n">
        <v>248</v>
      </c>
      <c r="J26" s="33" t="n">
        <v>0.0287962962962963</v>
      </c>
      <c r="K26" s="32" t="n">
        <v>252</v>
      </c>
      <c r="L26" s="33" t="n">
        <v>0.0167939814814815</v>
      </c>
      <c r="M26" s="32" t="n">
        <v>252</v>
      </c>
      <c r="N26" s="32" t="n">
        <v>254</v>
      </c>
      <c r="O26" s="32"/>
      <c r="P26" s="32" t="n">
        <v>54</v>
      </c>
      <c r="Q26" s="32"/>
    </row>
    <row r="27" customFormat="false" ht="15" hidden="false" customHeight="true" outlineLevel="0" collapsed="false">
      <c r="A27" s="32" t="n">
        <v>26</v>
      </c>
      <c r="B27" s="32" t="n">
        <v>323</v>
      </c>
      <c r="C27" s="32" t="s">
        <v>319</v>
      </c>
      <c r="D27" s="32" t="n">
        <v>66</v>
      </c>
      <c r="E27" s="32" t="s">
        <v>57</v>
      </c>
      <c r="F27" s="32" t="s">
        <v>48</v>
      </c>
      <c r="G27" s="33" t="n">
        <v>0.057037037037037</v>
      </c>
      <c r="H27" s="33" t="n">
        <v>0.00787037037037037</v>
      </c>
      <c r="I27" s="32" t="n">
        <v>231</v>
      </c>
      <c r="J27" s="33" t="n">
        <v>0.029849537037037</v>
      </c>
      <c r="K27" s="32" t="n">
        <v>254</v>
      </c>
      <c r="L27" s="33" t="n">
        <v>0.0193171296296296</v>
      </c>
      <c r="M27" s="32" t="n">
        <v>255</v>
      </c>
      <c r="N27" s="32" t="n">
        <v>255</v>
      </c>
      <c r="O27" s="32"/>
      <c r="P27" s="32" t="n">
        <v>55</v>
      </c>
      <c r="Q27" s="32"/>
    </row>
    <row r="28" customFormat="false" ht="15" hidden="false" customHeight="true" outlineLevel="0" collapsed="false">
      <c r="A28" s="32" t="n">
        <v>27</v>
      </c>
      <c r="B28" s="32" t="n">
        <v>545</v>
      </c>
      <c r="C28" s="32" t="s">
        <v>320</v>
      </c>
      <c r="D28" s="32" t="n">
        <v>79</v>
      </c>
      <c r="E28" s="32" t="s">
        <v>57</v>
      </c>
      <c r="F28" s="32" t="s">
        <v>48</v>
      </c>
      <c r="G28" s="33" t="n">
        <v>0.0810185185185185</v>
      </c>
      <c r="H28" s="33" t="n">
        <v>0.00958333333333333</v>
      </c>
      <c r="I28" s="32" t="n">
        <v>253</v>
      </c>
      <c r="J28" s="33" t="n">
        <v>0.0361921296296296</v>
      </c>
      <c r="K28" s="32" t="n">
        <v>256</v>
      </c>
      <c r="L28" s="33" t="n">
        <v>0.0352430555555556</v>
      </c>
      <c r="M28" s="32" t="n">
        <v>257</v>
      </c>
      <c r="N28" s="32" t="n">
        <v>256</v>
      </c>
      <c r="O28" s="32"/>
      <c r="P28" s="32" t="n">
        <v>56</v>
      </c>
      <c r="Q28" s="32"/>
    </row>
    <row r="29" customFormat="false" ht="15" hidden="false" customHeight="true" outlineLevel="0" collapsed="false">
      <c r="A29" s="32"/>
      <c r="B29" s="32" t="n">
        <v>239</v>
      </c>
      <c r="C29" s="32" t="s">
        <v>56</v>
      </c>
      <c r="D29" s="32" t="n">
        <v>50</v>
      </c>
      <c r="E29" s="32" t="s">
        <v>57</v>
      </c>
      <c r="F29" s="32" t="s">
        <v>48</v>
      </c>
      <c r="G29" s="33" t="n">
        <v>0.027337962962963</v>
      </c>
      <c r="H29" s="33" t="n">
        <v>0.00476851851851852</v>
      </c>
      <c r="I29" s="32" t="n">
        <v>18</v>
      </c>
      <c r="J29" s="33" t="n">
        <v>0.015775462962963</v>
      </c>
      <c r="K29" s="32" t="n">
        <v>16</v>
      </c>
      <c r="L29" s="33" t="n">
        <v>0.00679398148148148</v>
      </c>
      <c r="M29" s="32" t="n">
        <v>3</v>
      </c>
      <c r="N29" s="32" t="n">
        <v>6</v>
      </c>
      <c r="O29" s="32"/>
      <c r="P29" s="32" t="n">
        <v>1</v>
      </c>
      <c r="Q29" s="32" t="s">
        <v>364</v>
      </c>
    </row>
    <row r="30" customFormat="false" ht="15" hidden="false" customHeight="true" outlineLevel="0" collapsed="false">
      <c r="A30" s="32"/>
      <c r="B30" s="32" t="n">
        <v>114</v>
      </c>
      <c r="C30" s="32" t="s">
        <v>64</v>
      </c>
      <c r="D30" s="32" t="n">
        <v>58</v>
      </c>
      <c r="E30" s="32" t="s">
        <v>57</v>
      </c>
      <c r="F30" s="32" t="s">
        <v>48</v>
      </c>
      <c r="G30" s="33" t="n">
        <v>0.0283217592592593</v>
      </c>
      <c r="H30" s="33" t="n">
        <v>0.00480324074074074</v>
      </c>
      <c r="I30" s="32" t="n">
        <v>21</v>
      </c>
      <c r="J30" s="33" t="n">
        <v>0.0162847222222222</v>
      </c>
      <c r="K30" s="32" t="n">
        <v>24</v>
      </c>
      <c r="L30" s="33" t="n">
        <v>0.0072337962962963</v>
      </c>
      <c r="M30" s="32" t="n">
        <v>9</v>
      </c>
      <c r="N30" s="32" t="n">
        <v>12</v>
      </c>
      <c r="O30" s="32"/>
      <c r="P30" s="32" t="n">
        <v>2</v>
      </c>
      <c r="Q30" s="32" t="s">
        <v>364</v>
      </c>
    </row>
    <row r="31" customFormat="false" ht="15" hidden="false" customHeight="true" outlineLevel="0" collapsed="false">
      <c r="A31" s="32"/>
      <c r="B31" s="32" t="n">
        <v>113</v>
      </c>
      <c r="C31" s="32" t="s">
        <v>90</v>
      </c>
      <c r="D31" s="32" t="n">
        <v>51</v>
      </c>
      <c r="E31" s="32" t="s">
        <v>57</v>
      </c>
      <c r="F31" s="32" t="s">
        <v>48</v>
      </c>
      <c r="G31" s="33" t="n">
        <v>0.0303819444444444</v>
      </c>
      <c r="H31" s="33" t="n">
        <v>0.00511574074074074</v>
      </c>
      <c r="I31" s="32" t="n">
        <v>38</v>
      </c>
      <c r="J31" s="33" t="n">
        <v>0.0171064814814815</v>
      </c>
      <c r="K31" s="32" t="n">
        <v>42</v>
      </c>
      <c r="L31" s="33" t="n">
        <v>0.00815972222222222</v>
      </c>
      <c r="M31" s="32" t="n">
        <v>48</v>
      </c>
      <c r="N31" s="32" t="n">
        <v>32</v>
      </c>
      <c r="O31" s="32"/>
      <c r="P31" s="32" t="n">
        <v>5</v>
      </c>
      <c r="Q31" s="32" t="s">
        <v>364</v>
      </c>
    </row>
  </sheetData>
  <autoFilter ref="A1:Q3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2026-09-19T11:21:01Z</dcterms:created>
  <dc:creator>openpyxl</dc:creator>
  <dc:description/>
  <dc:language>en-US</dc:language>
  <cp:lastModifiedBy/>
  <dcterms:modified xsi:type="dcterms:W3CDTF">2026-09-19T11:22:51Z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